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finlistics-my.sharepoint.com/personal/bsundal_finlistics_com/Documents/FinListics/Marketing/Book/"/>
    </mc:Choice>
  </mc:AlternateContent>
  <xr:revisionPtr revIDLastSave="0" documentId="8_{B7EF0BC2-CDA3-4F08-A710-9DBBCEF10DF5}" xr6:coauthVersionLast="47" xr6:coauthVersionMax="47" xr10:uidLastSave="{00000000-0000-0000-0000-000000000000}"/>
  <bookViews>
    <workbookView xWindow="28680" yWindow="-120" windowWidth="51840" windowHeight="21240" xr2:uid="{F1ED3385-8AA8-4CDF-8739-FB19F08BFFC6}"/>
  </bookViews>
  <sheets>
    <sheet name="Instructions" sheetId="1" r:id="rId1"/>
    <sheet name="Goods &amp; Services" sheetId="2" r:id="rId2"/>
    <sheet name="Banking" sheetId="5" r:id="rId3"/>
    <sheet name="Insurance" sheetId="6" r:id="rId4"/>
    <sheet name="Definitions &amp; Guidance" sheetId="7" r:id="rId5"/>
  </sheets>
  <definedNames>
    <definedName name="Benefits_and_Claims">#REF!</definedName>
    <definedName name="Benefits_Claims">Insurance!$C$9</definedName>
    <definedName name="Cost_of_Goods_Sold">'Goods &amp; Services'!$C$7</definedName>
    <definedName name="Non_Benefits_and_Claims_Operating_Expense">#REF!</definedName>
    <definedName name="Non_Benefits_Claims" localSheetId="3">Insurance!$C$10</definedName>
    <definedName name="Non_Int_Expenses" localSheetId="2">Banking!$C$8</definedName>
    <definedName name="Non_Premiums" localSheetId="3">Insurance!$C$7</definedName>
    <definedName name="Non_Premiums_Revenue">#REF!</definedName>
    <definedName name="Premiums_Earned" localSheetId="3">Insurance!$C$6</definedName>
    <definedName name="Premiums_Earned_Revenue">#REF!</definedName>
    <definedName name="Provision_Credit_Losses" localSheetId="2">Banking!$C$7</definedName>
    <definedName name="Revenue">'Goods &amp; Services'!$C$6</definedName>
    <definedName name="SGA">'Goods &amp; Services'!$C$8</definedName>
    <definedName name="Total_Income" localSheetId="2">Banking!$C$6</definedName>
    <definedName name="Total_Revenue">Insurance!$C$8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5" l="1"/>
  <c r="F28" i="5"/>
  <c r="F27" i="5"/>
  <c r="E14" i="5"/>
  <c r="F24" i="6"/>
  <c r="F33" i="6"/>
  <c r="F32" i="6"/>
  <c r="F31" i="6"/>
  <c r="F30" i="6"/>
  <c r="F26" i="6"/>
  <c r="F25" i="6"/>
  <c r="E18" i="6"/>
  <c r="E17" i="6"/>
  <c r="E16" i="6"/>
  <c r="E15" i="6"/>
  <c r="F35" i="5"/>
  <c r="F33" i="5"/>
  <c r="F23" i="5"/>
  <c r="F22" i="5"/>
  <c r="F21" i="5"/>
  <c r="E15" i="5"/>
  <c r="E13" i="5"/>
  <c r="F36" i="5"/>
  <c r="F34" i="5"/>
  <c r="F42" i="2"/>
  <c r="F41" i="2"/>
  <c r="F40" i="2"/>
  <c r="F36" i="2"/>
  <c r="F35" i="2"/>
  <c r="F34" i="2"/>
  <c r="F24" i="2"/>
  <c r="F23" i="2"/>
  <c r="F22" i="2"/>
  <c r="C30" i="2"/>
  <c r="F30" i="2" s="1"/>
  <c r="C29" i="2"/>
  <c r="F29" i="2" s="1"/>
  <c r="C28" i="2"/>
  <c r="F28" i="2" s="1"/>
  <c r="E16" i="2"/>
  <c r="E15" i="2"/>
  <c r="E14" i="2"/>
  <c r="E13" i="2"/>
  <c r="F34" i="6" l="1"/>
  <c r="F27" i="6"/>
  <c r="F37" i="5"/>
  <c r="F30" i="5"/>
  <c r="F24" i="5"/>
  <c r="F37" i="2"/>
  <c r="F43" i="2"/>
  <c r="F25" i="2"/>
  <c r="F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tc={C6B8CB57-4E34-43C2-B0E9-D7B1010AA53A}</author>
    <author>tc={38719F7D-05EA-480C-8927-CD062D92D7F9}</author>
    <author>tc={3E37D8C1-1790-4EE8-AF4D-01D6069F3A64}</author>
  </authors>
  <commentList>
    <comment ref="E40" authorId="0" shapeId="0" xr:uid="{C6B8CB57-4E34-43C2-B0E9-D7B1010AA53A}">
      <text>
        <t>[Threaded comment]
Your version of Excel allows you to read this threaded comment; however, any edits to it will get removed if the file is opened in a newer version of Excel. Learn more: https://go.microsoft.com/fwlink/?linkid=870924
Comment:
    Number of days improvement</t>
      </text>
    </comment>
    <comment ref="E41" authorId="1" shapeId="0" xr:uid="{38719F7D-05EA-480C-8927-CD062D92D7F9}">
      <text>
        <t>[Threaded comment]
Your version of Excel allows you to read this threaded comment; however, any edits to it will get removed if the file is opened in a newer version of Excel. Learn more: https://go.microsoft.com/fwlink/?linkid=870924
Comment:
    Number of days improvement</t>
      </text>
    </comment>
    <comment ref="E42" authorId="2" shapeId="0" xr:uid="{3E37D8C1-1790-4EE8-AF4D-01D6069F3A64}">
      <text>
        <t>[Threaded comment]
Your version of Excel allows you to read this threaded comment; however, any edits to it will get removed if the file is opened in a newer version of Excel. Learn more: https://go.microsoft.com/fwlink/?linkid=870924
Comment:
    Number of days improvement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tc={4ACC11A8-443E-4C52-A575-746EF6AD0FD6}</author>
    <author>tc={CFC740B2-71FF-4B6A-ABC3-448B3AE903BC}</author>
    <author>tc={900619CD-D860-4E13-BDF0-929A8EA947C3}</author>
  </authors>
  <commentList>
    <comment ref="B20" authorId="0" shapeId="0" xr:uid="{4ACC11A8-443E-4C52-A575-746EF6AD0FD6}">
      <text>
        <t>[Threaded comment]
Your version of Excel allows you to read this threaded comment; however, any edits to it will get removed if the file is opened in a newer version of Excel. Learn more: https://go.microsoft.com/fwlink/?linkid=870924
Comment:
    KPIs are expressed as a percentage of revenue.
Financial Benefits are annual increase in revenue.</t>
      </text>
    </comment>
    <comment ref="B26" authorId="1" shapeId="0" xr:uid="{CFC740B2-71FF-4B6A-ABC3-448B3AE903BC}">
      <text>
        <t>[Threaded comment]
Your version of Excel allows you to read this threaded comment; however, any edits to it will get removed if the file is opened in a newer version of Excel. Learn more: https://go.microsoft.com/fwlink/?linkid=870924
Comment:
    KPI are expressed as a percentage of cost of goods sold.
Financial benefits are annual reduction in cost of goods sold.</t>
      </text>
    </comment>
    <comment ref="B32" authorId="2" shapeId="0" xr:uid="{900619CD-D860-4E13-BDF0-929A8EA947C3}">
      <text>
        <t>[Threaded comment]
Your version of Excel allows you to read this threaded comment; however, any edits to it will get removed if the file is opened in a newer version of Excel. Learn more: https://go.microsoft.com/fwlink/?linkid=870924
Comment:
    KPIs are expressed as a percentage of revenue.
Financial benefics are annual reduction in SG&amp;A.</t>
      </text>
    </comment>
  </commentList>
</comments>
</file>

<file path=xl/sharedStrings.xml><?xml version="1.0" encoding="utf-8"?>
<sst xmlns="http://schemas.openxmlformats.org/spreadsheetml/2006/main" count="142" uniqueCount="79">
  <si>
    <t>Revenue</t>
  </si>
  <si>
    <t>Cost of Goods Sold</t>
  </si>
  <si>
    <t>Selling, General, &amp; Administrative</t>
  </si>
  <si>
    <t>Days In Inventory</t>
  </si>
  <si>
    <t>Percentage Scope of Your Solution</t>
  </si>
  <si>
    <t>Improvement from Your Solution</t>
  </si>
  <si>
    <t>Financial Benefit</t>
  </si>
  <si>
    <t xml:space="preserve">  Cutomer Churn</t>
  </si>
  <si>
    <t xml:space="preserve">   Cross-Sell/Upsell</t>
  </si>
  <si>
    <t xml:space="preserve">   New Customers</t>
  </si>
  <si>
    <t xml:space="preserve">  Materials (Merchandise)</t>
  </si>
  <si>
    <t xml:space="preserve">  Labor</t>
  </si>
  <si>
    <t xml:space="preserve">  Overhead</t>
  </si>
  <si>
    <t xml:space="preserve">   Raw Materials</t>
  </si>
  <si>
    <t xml:space="preserve">   Work-In-Process</t>
  </si>
  <si>
    <t xml:space="preserve">   Finished Goods</t>
  </si>
  <si>
    <t xml:space="preserve">  Information Technology</t>
  </si>
  <si>
    <t xml:space="preserve">  Sales &amp; Marketing</t>
  </si>
  <si>
    <t xml:space="preserve">  Finance &amp; Accounting</t>
  </si>
  <si>
    <t>Cross-Industry Benchmark or Customer Value</t>
  </si>
  <si>
    <t>Provision for Credit Losses</t>
  </si>
  <si>
    <t>Total Revenue</t>
  </si>
  <si>
    <t>Total Income (Revenue)</t>
  </si>
  <si>
    <t>Provison for Credit Losses</t>
  </si>
  <si>
    <t>Non-Interest Expenses</t>
  </si>
  <si>
    <t xml:space="preserve">  Salaries &amp; Related Expenses</t>
  </si>
  <si>
    <t xml:space="preserve">  Premises &amp; Equipment</t>
  </si>
  <si>
    <t xml:space="preserve">  Other Non-Interest Expenses</t>
  </si>
  <si>
    <t>Shared Services &amp; Other</t>
  </si>
  <si>
    <t xml:space="preserve">  Risk and Compliance</t>
  </si>
  <si>
    <t>Total Income</t>
  </si>
  <si>
    <t>Total Income Benefits</t>
  </si>
  <si>
    <t>Total Revenue Benefits</t>
  </si>
  <si>
    <t>Total Cost of Goods Sold Benefits</t>
  </si>
  <si>
    <t>Total Selling, General, &amp; Administrative Benefits</t>
  </si>
  <si>
    <t>Total Inventory Benefits</t>
  </si>
  <si>
    <t>Premiums Earned Revenue</t>
  </si>
  <si>
    <t>Non-Premiums Revenue</t>
  </si>
  <si>
    <t>Benefits and Claims</t>
  </si>
  <si>
    <t>Non-Benefits and Claims Operating Expense</t>
  </si>
  <si>
    <t>Total Shared Services &amp; Other Benefits</t>
  </si>
  <si>
    <t>Goods &amp; Services Companies</t>
  </si>
  <si>
    <t>POWER OF ONE: FINANCIAL METRICS</t>
  </si>
  <si>
    <t>POWER OF ONE</t>
  </si>
  <si>
    <t>POWER OF ONE: OPERATIONAL KPIS</t>
  </si>
  <si>
    <t>Enter data into white cells</t>
  </si>
  <si>
    <t>See results in gray cells</t>
  </si>
  <si>
    <r>
      <t xml:space="preserve">Financial Benefit 
</t>
    </r>
    <r>
      <rPr>
        <i/>
        <sz val="11"/>
        <color theme="1" tint="0.249977111117893"/>
        <rFont val="Fira Sans"/>
        <family val="2"/>
        <scheme val="minor"/>
      </rPr>
      <t>(in millions)</t>
    </r>
  </si>
  <si>
    <r>
      <t>FINANCIAL STATEMENT INPUTS</t>
    </r>
    <r>
      <rPr>
        <i/>
        <sz val="11"/>
        <color theme="1"/>
        <rFont val="Saira"/>
        <family val="3"/>
        <scheme val="major"/>
      </rPr>
      <t xml:space="preserve"> (in millions)</t>
    </r>
  </si>
  <si>
    <t>Banking &amp; Financial Services</t>
  </si>
  <si>
    <t>Total Non-Interest Expense Benefits</t>
  </si>
  <si>
    <t>POWER OF ONE CALCULATOR</t>
  </si>
  <si>
    <t>The FinListics Power of One Calculator helps you show the potential benefits of your solutions for selected areas of financial performance and operational KPIs. The calculator is available for the following verticals:</t>
  </si>
  <si>
    <t>2. Banking &amp; Financial Services</t>
  </si>
  <si>
    <t>3. Insurance: includes companies in Health, Life, Property &amp; Casualty</t>
  </si>
  <si>
    <t>1. Goods &amp; Services: includes companies in Retail, Manufacturing, Telecomm, Consulting, and more</t>
  </si>
  <si>
    <t>Enter the percentage scope of the financial metric improved by your solution. It is not the percentage improvement.</t>
  </si>
  <si>
    <t>GENERAL</t>
  </si>
  <si>
    <t>GOODS &amp; SERVICES</t>
  </si>
  <si>
    <t>Revenue KPIs</t>
  </si>
  <si>
    <t>KPIs are expressed as a percentage of revenue. Financial benefits are the annual increase in revenue.</t>
  </si>
  <si>
    <t>Cost of Goods Sold KPIs</t>
  </si>
  <si>
    <t>Selling, General &amp; Administrative Expense KPIs</t>
  </si>
  <si>
    <t>KPI are expressed as a percentage of revenue. Financial benefits are the annual reduction in selling, general &amp; administrative expenses.</t>
  </si>
  <si>
    <t>KPIs are expressed as a percentage of total inventories. Financial benefits are the one-time reduction in investment in inventory.</t>
  </si>
  <si>
    <t>Days in Inventory KPIs</t>
  </si>
  <si>
    <t>Use the results of your analysis as a conversation starter to provide a financial focus to your conversation with an executive buying executive.</t>
  </si>
  <si>
    <t xml:space="preserve">KPI are expressed as a percentage of cost of goods sold. Financial benefits are the annual reduction in cost of goods sold. </t>
  </si>
  <si>
    <t xml:space="preserve">KPIs are expressed as a percentage of revenue. Financial benefits are the annual increase in revenue. </t>
  </si>
  <si>
    <t>BANKING</t>
  </si>
  <si>
    <t>Total Income KPIs</t>
  </si>
  <si>
    <t>Non-Interest Expense KPIs</t>
  </si>
  <si>
    <t>KPI are expressed as a percentage of cost of goods sold. Financial benefits are the annual reduction in non-interest expenses.</t>
  </si>
  <si>
    <t>Shared Services &amp; Other Expense KPIs</t>
  </si>
  <si>
    <t>KPI are expressed as a percentage of revenue. Financial benefits are the annual reduction in shared services &amp; other expenses.</t>
  </si>
  <si>
    <t>KPIs are expressed as a percentage of total income. Financial benefits are the annual increase in total income.</t>
  </si>
  <si>
    <t>KPI are expressed as a percentage of total income. Financial benefits are the annual reduction in shared services &amp; other expenses.</t>
  </si>
  <si>
    <t>Click on the relevant sector below to get started.</t>
  </si>
  <si>
    <t>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</si>
</sst>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4" x14ac:knownFonts="1">
    <font>
      <sz val="11"/>
      <color theme="1"/>
      <name val="Fira Sans"/>
      <family val="2"/>
      <scheme val="minor"/>
    </font>
    <font>
      <sz val="11"/>
      <color theme="1"/>
      <name val="Fira Sans"/>
      <family val="2"/>
      <scheme val="minor"/>
    </font>
    <font>
      <b/>
      <sz val="11"/>
      <color theme="1"/>
      <name val="Fira Sans"/>
      <family val="2"/>
      <scheme val="minor"/>
    </font>
    <font>
      <u/>
      <sz val="11"/>
      <color theme="10"/>
      <name val="Fira Sans"/>
      <family val="2"/>
      <scheme val="minor"/>
    </font>
    <font>
      <b/>
      <sz val="14"/>
      <color theme="1"/>
      <name val="Saira"/>
      <family val="3"/>
      <scheme val="major"/>
    </font>
    <font>
      <b/>
      <sz val="24"/>
      <color theme="1"/>
      <name val="Saira"/>
      <family val="3"/>
      <scheme val="major"/>
    </font>
    <font>
      <b/>
      <sz val="11"/>
      <color theme="1" tint="0.249977111117893"/>
      <name val="Fira Sans"/>
      <family val="2"/>
      <scheme val="minor"/>
    </font>
    <font>
      <i/>
      <sz val="11"/>
      <color theme="1" tint="0.249977111117893"/>
      <name val="Fira Sans"/>
      <family val="2"/>
      <scheme val="minor"/>
    </font>
    <font>
      <b/>
      <sz val="11"/>
      <color theme="0"/>
      <name val="Fira Sans"/>
      <family val="2"/>
      <scheme val="minor"/>
    </font>
    <font>
      <i/>
      <sz val="11"/>
      <color theme="1"/>
      <name val="Saira"/>
      <family val="3"/>
      <scheme val="major"/>
    </font>
    <font>
      <sz val="11"/>
      <color theme="0"/>
      <name val="Fira Sans"/>
      <family val="2"/>
      <scheme val="minor"/>
    </font>
    <font>
      <b/>
      <sz val="24"/>
      <color theme="0"/>
      <name val="Saira"/>
      <family val="3"/>
      <scheme val="major"/>
    </font>
    <font>
      <b/>
      <sz val="12"/>
      <color theme="1"/>
      <name val="Saira"/>
      <family val="3"/>
      <scheme val="major"/>
    </font>
    <font>
      <b/>
      <sz val="12"/>
      <color theme="0"/>
      <name val="Saira"/>
      <family val="3"/>
      <scheme val="major"/>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right/>
      <top/>
      <bottom style="thin">
        <color theme="1" tint="0.34998626667073579"/>
      </bottom>
      <diagonal/>
    </border>
    <border>
      <left/>
      <right/>
      <top/>
      <bottom style="thin">
        <color theme="0" tint="-0.34998626667073579"/>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72">
    <xf numFmtId="0" fontId="0" fillId="0" borderId="0" xfId="0"/>
    <xf numFmtId="0" fontId="0" fillId="0" borderId="0" xfId="0" applyAlignment="1">
      <alignment horizontal="center"/>
    </xf>
    <xf numFmtId="0" fontId="3" fillId="0" borderId="0" xfId="2" applyAlignment="1">
      <alignment horizontal="center"/>
    </xf>
    <xf numFmtId="0" fontId="0" fillId="2" borderId="0" xfId="0" applyFill="1"/>
    <xf numFmtId="0" fontId="0" fillId="2" borderId="0" xfId="0" applyFill="1" applyAlignment="1">
      <alignment horizontal="center"/>
    </xf>
    <xf numFmtId="0" fontId="2" fillId="2" borderId="0" xfId="0" applyFont="1" applyFill="1"/>
    <xf numFmtId="2" fontId="2" fillId="2" borderId="0" xfId="0" applyNumberFormat="1" applyFont="1" applyFill="1" applyBorder="1" applyAlignment="1">
      <alignment horizontal="center"/>
    </xf>
    <xf numFmtId="43" fontId="0" fillId="2" borderId="0" xfId="0" applyNumberFormat="1" applyFill="1"/>
    <xf numFmtId="0" fontId="2" fillId="2" borderId="0" xfId="0" applyFont="1" applyFill="1" applyAlignment="1">
      <alignment horizontal="center"/>
    </xf>
    <xf numFmtId="0" fontId="2" fillId="2" borderId="0" xfId="0" applyFont="1" applyFill="1" applyBorder="1"/>
    <xf numFmtId="9" fontId="0" fillId="2" borderId="0" xfId="0" applyNumberFormat="1" applyFill="1" applyAlignment="1">
      <alignment horizontal="center"/>
    </xf>
    <xf numFmtId="9" fontId="0" fillId="3" borderId="0" xfId="0" applyNumberFormat="1" applyFill="1" applyBorder="1" applyAlignment="1">
      <alignment horizontal="center"/>
    </xf>
    <xf numFmtId="164" fontId="0" fillId="3" borderId="0" xfId="0" applyNumberFormat="1" applyFill="1" applyBorder="1" applyAlignment="1">
      <alignment horizontal="center"/>
    </xf>
    <xf numFmtId="0" fontId="0" fillId="3" borderId="0" xfId="0" applyFill="1" applyBorder="1" applyAlignment="1">
      <alignment horizontal="center"/>
    </xf>
    <xf numFmtId="9" fontId="0" fillId="4" borderId="0" xfId="0" applyNumberFormat="1" applyFill="1" applyBorder="1" applyAlignment="1">
      <alignment horizontal="center"/>
    </xf>
    <xf numFmtId="164" fontId="0" fillId="4" borderId="0" xfId="0" applyNumberFormat="1" applyFill="1" applyBorder="1" applyAlignment="1">
      <alignment horizontal="center"/>
    </xf>
    <xf numFmtId="0" fontId="0" fillId="5" borderId="0" xfId="0" applyFill="1"/>
    <xf numFmtId="0" fontId="0" fillId="0" borderId="0" xfId="0" applyFill="1"/>
    <xf numFmtId="0" fontId="6" fillId="3" borderId="1" xfId="0" applyFont="1" applyFill="1" applyBorder="1" applyAlignment="1">
      <alignment horizontal="center" wrapText="1"/>
    </xf>
    <xf numFmtId="0" fontId="6" fillId="3" borderId="1" xfId="0" applyFont="1" applyFill="1" applyBorder="1" applyAlignment="1">
      <alignment horizontal="center"/>
    </xf>
    <xf numFmtId="9" fontId="0" fillId="5" borderId="1" xfId="0" applyNumberFormat="1" applyFill="1" applyBorder="1" applyAlignment="1">
      <alignment horizontal="center"/>
    </xf>
    <xf numFmtId="164" fontId="0" fillId="5" borderId="1" xfId="0" applyNumberFormat="1" applyFill="1" applyBorder="1" applyAlignment="1">
      <alignment horizontal="center"/>
    </xf>
    <xf numFmtId="10" fontId="8" fillId="2" borderId="0" xfId="0" applyNumberFormat="1" applyFont="1" applyFill="1" applyBorder="1" applyAlignment="1">
      <alignment horizontal="center"/>
    </xf>
    <xf numFmtId="0" fontId="8" fillId="2" borderId="0" xfId="0" applyFont="1" applyFill="1" applyBorder="1" applyAlignment="1">
      <alignment horizontal="center"/>
    </xf>
    <xf numFmtId="3" fontId="0" fillId="3" borderId="0" xfId="0" applyNumberFormat="1" applyFill="1" applyBorder="1" applyAlignment="1">
      <alignment horizontal="center"/>
    </xf>
    <xf numFmtId="0" fontId="0" fillId="3" borderId="4" xfId="0" applyFill="1" applyBorder="1"/>
    <xf numFmtId="0" fontId="0" fillId="3" borderId="8" xfId="0" applyFill="1" applyBorder="1" applyAlignment="1">
      <alignment horizontal="center"/>
    </xf>
    <xf numFmtId="43" fontId="0" fillId="4" borderId="0" xfId="1" applyFont="1" applyFill="1" applyBorder="1" applyAlignment="1">
      <alignment horizontal="center"/>
    </xf>
    <xf numFmtId="0" fontId="4" fillId="3" borderId="4" xfId="0" applyFont="1" applyFill="1" applyBorder="1"/>
    <xf numFmtId="0" fontId="0" fillId="3" borderId="2" xfId="0" applyFill="1" applyBorder="1"/>
    <xf numFmtId="0" fontId="6" fillId="3" borderId="9" xfId="0" applyFont="1" applyFill="1" applyBorder="1" applyAlignment="1">
      <alignment horizontal="center" wrapText="1"/>
    </xf>
    <xf numFmtId="0" fontId="8" fillId="2" borderId="4" xfId="0" applyFont="1" applyFill="1" applyBorder="1"/>
    <xf numFmtId="0" fontId="8" fillId="2" borderId="10" xfId="0" applyFont="1" applyFill="1" applyBorder="1" applyAlignment="1">
      <alignment horizontal="center"/>
    </xf>
    <xf numFmtId="2" fontId="0" fillId="5" borderId="11" xfId="0" applyNumberFormat="1" applyFill="1" applyBorder="1" applyAlignment="1">
      <alignment horizontal="center"/>
    </xf>
    <xf numFmtId="2" fontId="0" fillId="5" borderId="12" xfId="0" applyNumberFormat="1" applyFill="1" applyBorder="1" applyAlignment="1">
      <alignment horizontal="center"/>
    </xf>
    <xf numFmtId="0" fontId="2" fillId="5" borderId="2" xfId="0" applyFont="1" applyFill="1" applyBorder="1"/>
    <xf numFmtId="2" fontId="2" fillId="5" borderId="9" xfId="0" applyNumberFormat="1" applyFont="1" applyFill="1" applyBorder="1" applyAlignment="1">
      <alignment horizontal="center"/>
    </xf>
    <xf numFmtId="2" fontId="0" fillId="3" borderId="8" xfId="0" applyNumberFormat="1" applyFill="1" applyBorder="1" applyAlignment="1">
      <alignment horizontal="center"/>
    </xf>
    <xf numFmtId="9" fontId="0" fillId="4" borderId="13" xfId="0" applyNumberFormat="1" applyFill="1" applyBorder="1" applyAlignment="1">
      <alignment horizontal="center"/>
    </xf>
    <xf numFmtId="37" fontId="0" fillId="4" borderId="13" xfId="1" applyNumberFormat="1" applyFont="1" applyFill="1" applyBorder="1" applyAlignment="1">
      <alignment horizontal="center"/>
    </xf>
    <xf numFmtId="39" fontId="0" fillId="5" borderId="3" xfId="1" applyNumberFormat="1" applyFont="1" applyFill="1" applyBorder="1" applyAlignment="1">
      <alignment horizontal="center"/>
    </xf>
    <xf numFmtId="39" fontId="0" fillId="5" borderId="4" xfId="1" applyNumberFormat="1" applyFont="1" applyFill="1" applyBorder="1" applyAlignment="1">
      <alignment horizontal="center"/>
    </xf>
    <xf numFmtId="39" fontId="0" fillId="5" borderId="5" xfId="0" applyNumberFormat="1" applyFill="1" applyBorder="1" applyAlignment="1">
      <alignment horizontal="center"/>
    </xf>
    <xf numFmtId="164" fontId="0" fillId="4" borderId="13" xfId="0" applyNumberFormat="1" applyFill="1" applyBorder="1" applyAlignment="1">
      <alignment horizontal="center"/>
    </xf>
    <xf numFmtId="39" fontId="0" fillId="5" borderId="5" xfId="1" applyNumberFormat="1" applyFont="1" applyFill="1" applyBorder="1" applyAlignment="1">
      <alignment horizontal="center"/>
    </xf>
    <xf numFmtId="0" fontId="0" fillId="3" borderId="4" xfId="0" applyFill="1" applyBorder="1" applyAlignment="1">
      <alignment horizontal="left" indent="1"/>
    </xf>
    <xf numFmtId="0" fontId="0" fillId="3" borderId="5" xfId="0" applyFill="1" applyBorder="1" applyAlignment="1">
      <alignment horizontal="left" indent="1"/>
    </xf>
    <xf numFmtId="43" fontId="0" fillId="5" borderId="1" xfId="1" applyFont="1" applyFill="1" applyBorder="1" applyAlignment="1">
      <alignment horizontal="center"/>
    </xf>
    <xf numFmtId="0" fontId="10" fillId="2" borderId="0" xfId="0" applyFont="1" applyFill="1"/>
    <xf numFmtId="0" fontId="11" fillId="2" borderId="0" xfId="0" applyFont="1" applyFill="1"/>
    <xf numFmtId="0" fontId="10" fillId="2" borderId="0" xfId="0" applyFont="1" applyFill="1" applyAlignment="1">
      <alignment horizontal="left" vertical="top" wrapText="1"/>
    </xf>
    <xf numFmtId="0" fontId="10" fillId="2" borderId="0" xfId="0" applyFont="1" applyFill="1" applyAlignment="1">
      <alignment horizontal="left" vertical="top"/>
    </xf>
    <xf numFmtId="0" fontId="1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13" fillId="2" borderId="0" xfId="0" applyFont="1" applyFill="1" applyAlignment="1">
      <alignment vertical="center"/>
    </xf>
    <xf numFmtId="0" fontId="13" fillId="2" borderId="0" xfId="0" applyFont="1" applyFill="1" applyAlignment="1">
      <alignment vertical="center" wrapText="1"/>
    </xf>
    <xf numFmtId="0" fontId="0" fillId="3" borderId="0" xfId="0" applyFill="1" applyAlignment="1">
      <alignment vertical="center"/>
    </xf>
    <xf numFmtId="0" fontId="0" fillId="3" borderId="0" xfId="0" applyFill="1" applyAlignment="1">
      <alignment vertical="center" wrapText="1"/>
    </xf>
    <xf numFmtId="0" fontId="0" fillId="0" borderId="14" xfId="0" applyBorder="1" applyAlignment="1">
      <alignment vertical="center"/>
    </xf>
    <xf numFmtId="0" fontId="0" fillId="0" borderId="14" xfId="0" applyBorder="1" applyAlignment="1">
      <alignment vertical="center" wrapText="1"/>
    </xf>
    <xf numFmtId="0" fontId="0" fillId="3" borderId="14" xfId="0" applyFill="1" applyBorder="1" applyAlignment="1">
      <alignment vertical="center"/>
    </xf>
    <xf numFmtId="0" fontId="0" fillId="3" borderId="14" xfId="0" applyFill="1" applyBorder="1" applyAlignment="1">
      <alignment vertical="center" wrapText="1"/>
    </xf>
    <xf numFmtId="0" fontId="10" fillId="2" borderId="0" xfId="0" applyFont="1" applyFill="1" applyAlignment="1">
      <alignment horizontal="left" vertical="top" wrapText="1"/>
    </xf>
    <xf numFmtId="0" fontId="10" fillId="2" borderId="0" xfId="0" applyFont="1" applyFill="1" applyAlignment="1">
      <alignment horizontal="left" indent="1"/>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hyperlink" Target="#Banking!A1"/><Relationship Id="rId2" Type="http://schemas.openxmlformats.org/officeDocument/2006/relationships/hyperlink" Target="#'Goods &amp; Services'!A1"/><Relationship Id="rId1" Type="http://schemas.openxmlformats.org/officeDocument/2006/relationships/hyperlink" Target="mailto:info@finlistics.com" TargetMode="External"/><Relationship Id="rId4" Type="http://schemas.openxmlformats.org/officeDocument/2006/relationships/hyperlink" Target="#Insurance!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ilto:info@finlistics.com" TargetMode="External"/><Relationship Id="rId4"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ilto:info@finlistics.com" TargetMode="External"/><Relationship Id="rId4" Type="http://schemas.openxmlformats.org/officeDocument/2006/relationships/hyperlink" Target="#Instructions!A1"/></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ilto:info@finlistics.com" TargetMode="External"/><Relationship Id="rId4" Type="http://schemas.openxmlformats.org/officeDocument/2006/relationships/hyperlink" Target="#Instructions!A1"/></Relationships>
</file>

<file path=xl/drawings/_rels/drawing5.xml.rels><?xml version="1.0" encoding="UTF-8" standalone="yes"?>
<Relationships xmlns="http://schemas.openxmlformats.org/package/2006/relationships"><Relationship Id="rId1"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1</xdr:col>
      <xdr:colOff>95250</xdr:colOff>
      <xdr:row>27</xdr:row>
      <xdr:rowOff>38100</xdr:rowOff>
    </xdr:from>
    <xdr:to>
      <xdr:col>5</xdr:col>
      <xdr:colOff>514350</xdr:colOff>
      <xdr:row>30</xdr:row>
      <xdr:rowOff>173355</xdr:rowOff>
    </xdr:to>
    <xdr:sp macro="" textlink="">
      <xdr:nvSpPr>
        <xdr:cNvPr id="2" name="Rectangle: Single Corner Snipped 1">
          <a:extLst>
            <a:ext uri="{FF2B5EF4-FFF2-40B4-BE49-F238E27FC236}">
              <a16:creationId xmlns:a16="http://schemas.microsoft.com/office/drawing/2014/main" id="{16A442C5-CE2E-4A98-B822-33970241725F}"/>
            </a:ext>
          </a:extLst>
        </xdr:cNvPr>
        <xdr:cNvSpPr/>
      </xdr:nvSpPr>
      <xdr:spPr>
        <a:xfrm>
          <a:off x="95250" y="5629275"/>
          <a:ext cx="3086100" cy="678180"/>
        </a:xfrm>
        <a:prstGeom prst="snip1Rect">
          <a:avLst>
            <a:gd name="adj" fmla="val 50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1100" b="0"/>
            <a:t>Copyright</a:t>
          </a:r>
          <a:r>
            <a:rPr lang="en-US" sz="1100" b="0" baseline="0"/>
            <a:t> © 2021, FinListics Solutions</a:t>
          </a:r>
          <a:endParaRPr lang="en-US" sz="1100" b="0"/>
        </a:p>
      </xdr:txBody>
    </xdr:sp>
    <xdr:clientData/>
  </xdr:twoCellAnchor>
  <xdr:twoCellAnchor>
    <xdr:from>
      <xdr:col>5</xdr:col>
      <xdr:colOff>491490</xdr:colOff>
      <xdr:row>28</xdr:row>
      <xdr:rowOff>173355</xdr:rowOff>
    </xdr:from>
    <xdr:to>
      <xdr:col>11</xdr:col>
      <xdr:colOff>495300</xdr:colOff>
      <xdr:row>30</xdr:row>
      <xdr:rowOff>173355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5E983601-A17C-4D76-8AD7-E60F9BCABEE9}"/>
            </a:ext>
          </a:extLst>
        </xdr:cNvPr>
        <xdr:cNvSpPr/>
      </xdr:nvSpPr>
      <xdr:spPr>
        <a:xfrm>
          <a:off x="3158490" y="3954780"/>
          <a:ext cx="4004310" cy="3619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r"/>
          <a:r>
            <a:rPr lang="en-US" sz="1100"/>
            <a:t>For more</a:t>
          </a:r>
          <a:r>
            <a:rPr lang="en-US" sz="1100" baseline="0"/>
            <a:t> information, contact us at info@finlistics.com</a:t>
          </a:r>
          <a:endParaRPr lang="en-US" sz="1100"/>
        </a:p>
      </xdr:txBody>
    </xdr:sp>
    <xdr:clientData/>
  </xdr:twoCellAnchor>
  <xdr:twoCellAnchor>
    <xdr:from>
      <xdr:col>1</xdr:col>
      <xdr:colOff>43961</xdr:colOff>
      <xdr:row>15</xdr:row>
      <xdr:rowOff>58616</xdr:rowOff>
    </xdr:from>
    <xdr:to>
      <xdr:col>3</xdr:col>
      <xdr:colOff>300403</xdr:colOff>
      <xdr:row>17</xdr:row>
      <xdr:rowOff>124557</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BCCB4D5F-D6E0-469F-8B0A-8AD4E48C023C}"/>
            </a:ext>
          </a:extLst>
        </xdr:cNvPr>
        <xdr:cNvSpPr/>
      </xdr:nvSpPr>
      <xdr:spPr>
        <a:xfrm>
          <a:off x="271096" y="2967404"/>
          <a:ext cx="1589942" cy="43228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200" b="1">
              <a:latin typeface="+mj-lt"/>
            </a:rPr>
            <a:t>Goods</a:t>
          </a:r>
          <a:r>
            <a:rPr lang="en-US" sz="1200" b="1" baseline="0">
              <a:latin typeface="+mj-lt"/>
            </a:rPr>
            <a:t> &amp; Services</a:t>
          </a:r>
          <a:endParaRPr lang="en-US" sz="1200" b="1">
            <a:latin typeface="+mj-lt"/>
          </a:endParaRPr>
        </a:p>
      </xdr:txBody>
    </xdr:sp>
    <xdr:clientData/>
  </xdr:twoCellAnchor>
  <xdr:twoCellAnchor>
    <xdr:from>
      <xdr:col>3</xdr:col>
      <xdr:colOff>602712</xdr:colOff>
      <xdr:row>15</xdr:row>
      <xdr:rowOff>47479</xdr:rowOff>
    </xdr:from>
    <xdr:to>
      <xdr:col>6</xdr:col>
      <xdr:colOff>184784</xdr:colOff>
      <xdr:row>17</xdr:row>
      <xdr:rowOff>126755</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BE084A5E-3F8F-4008-B892-3835ED0A49E6}"/>
            </a:ext>
          </a:extLst>
        </xdr:cNvPr>
        <xdr:cNvSpPr/>
      </xdr:nvSpPr>
      <xdr:spPr>
        <a:xfrm>
          <a:off x="2163347" y="2956267"/>
          <a:ext cx="1582322" cy="445623"/>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200" b="1">
              <a:latin typeface="+mj-lt"/>
            </a:rPr>
            <a:t>Banking</a:t>
          </a:r>
        </a:p>
      </xdr:txBody>
    </xdr:sp>
    <xdr:clientData/>
  </xdr:twoCellAnchor>
  <xdr:twoCellAnchor>
    <xdr:from>
      <xdr:col>6</xdr:col>
      <xdr:colOff>476249</xdr:colOff>
      <xdr:row>15</xdr:row>
      <xdr:rowOff>56711</xdr:rowOff>
    </xdr:from>
    <xdr:to>
      <xdr:col>9</xdr:col>
      <xdr:colOff>64036</xdr:colOff>
      <xdr:row>17</xdr:row>
      <xdr:rowOff>128367</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7DBD912-86E6-4C20-9640-9E3D98A3422D}"/>
            </a:ext>
          </a:extLst>
        </xdr:cNvPr>
        <xdr:cNvSpPr/>
      </xdr:nvSpPr>
      <xdr:spPr>
        <a:xfrm>
          <a:off x="4037134" y="2965499"/>
          <a:ext cx="1588037" cy="438003"/>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200" b="1">
              <a:latin typeface="+mj-lt"/>
            </a:rPr>
            <a:t>Insurance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44</xdr:row>
      <xdr:rowOff>0</xdr:rowOff>
    </xdr:from>
    <xdr:to>
      <xdr:col>1</xdr:col>
      <xdr:colOff>3086100</xdr:colOff>
      <xdr:row>47</xdr:row>
      <xdr:rowOff>102870</xdr:rowOff>
    </xdr:to>
    <xdr:sp macro="" textlink="">
      <xdr:nvSpPr>
        <xdr:cNvPr id="2" name="Rectangle: Single Corner Snipped 1">
          <a:extLst>
            <a:ext uri="{FF2B5EF4-FFF2-40B4-BE49-F238E27FC236}">
              <a16:creationId xmlns:a16="http://schemas.microsoft.com/office/drawing/2014/main" id="{D972230B-0F23-4965-91D0-9C6F60882C0B}"/>
            </a:ext>
          </a:extLst>
        </xdr:cNvPr>
        <xdr:cNvSpPr/>
      </xdr:nvSpPr>
      <xdr:spPr>
        <a:xfrm>
          <a:off x="0" y="9504045"/>
          <a:ext cx="3086100" cy="1381125"/>
        </a:xfrm>
        <a:prstGeom prst="snip1Rect">
          <a:avLst>
            <a:gd name="adj" fmla="val 50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1100" b="0"/>
            <a:t>Copyright</a:t>
          </a:r>
          <a:r>
            <a:rPr lang="en-US" sz="1100" b="0" baseline="0"/>
            <a:t> © 2021, FinListics Solutions</a:t>
          </a:r>
          <a:endParaRPr lang="en-US" sz="1100" b="0"/>
        </a:p>
      </xdr:txBody>
    </xdr:sp>
    <xdr:clientData/>
  </xdr:twoCellAnchor>
  <xdr:twoCellAnchor>
    <xdr:from>
      <xdr:col>1</xdr:col>
      <xdr:colOff>3063240</xdr:colOff>
      <xdr:row>45</xdr:row>
      <xdr:rowOff>142875</xdr:rowOff>
    </xdr:from>
    <xdr:to>
      <xdr:col>5</xdr:col>
      <xdr:colOff>1354455</xdr:colOff>
      <xdr:row>47</xdr:row>
      <xdr:rowOff>104775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7A6A864-3025-402A-A908-26B484D598A5}"/>
            </a:ext>
          </a:extLst>
        </xdr:cNvPr>
        <xdr:cNvSpPr/>
      </xdr:nvSpPr>
      <xdr:spPr>
        <a:xfrm>
          <a:off x="3310890" y="9658350"/>
          <a:ext cx="5520690" cy="3619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r"/>
          <a:r>
            <a:rPr lang="en-US" sz="1100"/>
            <a:t>For more</a:t>
          </a:r>
          <a:r>
            <a:rPr lang="en-US" sz="1100" baseline="0"/>
            <a:t> information, contact us at info@finlistics.com</a:t>
          </a:r>
          <a:endParaRPr lang="en-US" sz="1100"/>
        </a:p>
      </xdr:txBody>
    </xdr:sp>
    <xdr:clientData/>
  </xdr:twoCellAnchor>
  <xdr:twoCellAnchor>
    <xdr:from>
      <xdr:col>4</xdr:col>
      <xdr:colOff>584835</xdr:colOff>
      <xdr:row>0</xdr:row>
      <xdr:rowOff>0</xdr:rowOff>
    </xdr:from>
    <xdr:to>
      <xdr:col>6</xdr:col>
      <xdr:colOff>152400</xdr:colOff>
      <xdr:row>10</xdr:row>
      <xdr:rowOff>97155</xdr:rowOff>
    </xdr:to>
    <xdr:sp macro="" textlink="">
      <xdr:nvSpPr>
        <xdr:cNvPr id="4" name="Right Triangle 3">
          <a:extLst>
            <a:ext uri="{FF2B5EF4-FFF2-40B4-BE49-F238E27FC236}">
              <a16:creationId xmlns:a16="http://schemas.microsoft.com/office/drawing/2014/main" id="{7A260B6E-A6A9-4D0A-ABFA-11ACDD270014}"/>
            </a:ext>
          </a:extLst>
        </xdr:cNvPr>
        <xdr:cNvSpPr/>
      </xdr:nvSpPr>
      <xdr:spPr>
        <a:xfrm rot="10800000">
          <a:off x="6623685" y="0"/>
          <a:ext cx="2377440" cy="2373630"/>
        </a:xfrm>
        <a:prstGeom prst="r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243840</xdr:colOff>
      <xdr:row>1</xdr:row>
      <xdr:rowOff>9525</xdr:rowOff>
    </xdr:from>
    <xdr:to>
      <xdr:col>5</xdr:col>
      <xdr:colOff>1162050</xdr:colOff>
      <xdr:row>3</xdr:row>
      <xdr:rowOff>93345</xdr:rowOff>
    </xdr:to>
    <xdr:pic>
      <xdr:nvPicPr>
        <xdr:cNvPr id="8" name="Graphic 7" descr="Mathematics with solid fill">
          <a:extLst>
            <a:ext uri="{FF2B5EF4-FFF2-40B4-BE49-F238E27FC236}">
              <a16:creationId xmlns:a16="http://schemas.microsoft.com/office/drawing/2014/main" id="{07CA612E-1C95-4E24-974B-BFEA63C13F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20965" y="190500"/>
          <a:ext cx="910590" cy="920115"/>
        </a:xfrm>
        <a:prstGeom prst="rect">
          <a:avLst/>
        </a:prstGeom>
      </xdr:spPr>
    </xdr:pic>
    <xdr:clientData/>
  </xdr:twoCellAnchor>
  <xdr:twoCellAnchor>
    <xdr:from>
      <xdr:col>6</xdr:col>
      <xdr:colOff>247650</xdr:colOff>
      <xdr:row>0</xdr:row>
      <xdr:rowOff>76200</xdr:rowOff>
    </xdr:from>
    <xdr:to>
      <xdr:col>7</xdr:col>
      <xdr:colOff>1809750</xdr:colOff>
      <xdr:row>1</xdr:row>
      <xdr:rowOff>276225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54E254F-3496-45CA-B313-4B4325318089}"/>
            </a:ext>
          </a:extLst>
        </xdr:cNvPr>
        <xdr:cNvSpPr/>
      </xdr:nvSpPr>
      <xdr:spPr>
        <a:xfrm>
          <a:off x="9210675" y="76200"/>
          <a:ext cx="1924050" cy="381000"/>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latin typeface="+mj-lt"/>
            </a:rPr>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38</xdr:row>
      <xdr:rowOff>0</xdr:rowOff>
    </xdr:from>
    <xdr:to>
      <xdr:col>1</xdr:col>
      <xdr:colOff>3086100</xdr:colOff>
      <xdr:row>41</xdr:row>
      <xdr:rowOff>102870</xdr:rowOff>
    </xdr:to>
    <xdr:sp macro="" textlink="">
      <xdr:nvSpPr>
        <xdr:cNvPr id="2" name="Rectangle: Single Corner Snipped 1">
          <a:extLst>
            <a:ext uri="{FF2B5EF4-FFF2-40B4-BE49-F238E27FC236}">
              <a16:creationId xmlns:a16="http://schemas.microsoft.com/office/drawing/2014/main" id="{FE6190AD-13A5-478B-A8A1-D85285B78FF2}"/>
            </a:ext>
          </a:extLst>
        </xdr:cNvPr>
        <xdr:cNvSpPr/>
      </xdr:nvSpPr>
      <xdr:spPr>
        <a:xfrm>
          <a:off x="361950" y="9439275"/>
          <a:ext cx="3086100" cy="681990"/>
        </a:xfrm>
        <a:prstGeom prst="snip1Rect">
          <a:avLst>
            <a:gd name="adj" fmla="val 50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1100" b="0"/>
            <a:t>Copyright</a:t>
          </a:r>
          <a:r>
            <a:rPr lang="en-US" sz="1100" b="0" baseline="0"/>
            <a:t> © 2021, FinListics Solutions</a:t>
          </a:r>
          <a:endParaRPr lang="en-US" sz="1100" b="0"/>
        </a:p>
      </xdr:txBody>
    </xdr:sp>
    <xdr:clientData/>
  </xdr:twoCellAnchor>
  <xdr:twoCellAnchor>
    <xdr:from>
      <xdr:col>1</xdr:col>
      <xdr:colOff>3063240</xdr:colOff>
      <xdr:row>39</xdr:row>
      <xdr:rowOff>142875</xdr:rowOff>
    </xdr:from>
    <xdr:to>
      <xdr:col>5</xdr:col>
      <xdr:colOff>1354455</xdr:colOff>
      <xdr:row>41</xdr:row>
      <xdr:rowOff>104775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DA1DE5F3-79F6-42B7-8197-5B3DCBB7FF9C}"/>
            </a:ext>
          </a:extLst>
        </xdr:cNvPr>
        <xdr:cNvSpPr/>
      </xdr:nvSpPr>
      <xdr:spPr>
        <a:xfrm>
          <a:off x="3429000" y="9761220"/>
          <a:ext cx="5513070" cy="3619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r"/>
          <a:r>
            <a:rPr lang="en-US" sz="1100"/>
            <a:t>For more</a:t>
          </a:r>
          <a:r>
            <a:rPr lang="en-US" sz="1100" baseline="0"/>
            <a:t> information, contact us at info@finlistics.com</a:t>
          </a:r>
          <a:endParaRPr lang="en-US" sz="1100"/>
        </a:p>
      </xdr:txBody>
    </xdr:sp>
    <xdr:clientData/>
  </xdr:twoCellAnchor>
  <xdr:twoCellAnchor>
    <xdr:from>
      <xdr:col>4</xdr:col>
      <xdr:colOff>584835</xdr:colOff>
      <xdr:row>0</xdr:row>
      <xdr:rowOff>0</xdr:rowOff>
    </xdr:from>
    <xdr:to>
      <xdr:col>6</xdr:col>
      <xdr:colOff>152400</xdr:colOff>
      <xdr:row>10</xdr:row>
      <xdr:rowOff>97155</xdr:rowOff>
    </xdr:to>
    <xdr:sp macro="" textlink="">
      <xdr:nvSpPr>
        <xdr:cNvPr id="4" name="Right Triangle 3">
          <a:extLst>
            <a:ext uri="{FF2B5EF4-FFF2-40B4-BE49-F238E27FC236}">
              <a16:creationId xmlns:a16="http://schemas.microsoft.com/office/drawing/2014/main" id="{B4777243-2360-4356-8B24-A94DDFBA8B40}"/>
            </a:ext>
          </a:extLst>
        </xdr:cNvPr>
        <xdr:cNvSpPr/>
      </xdr:nvSpPr>
      <xdr:spPr>
        <a:xfrm rot="10800000">
          <a:off x="6741795" y="0"/>
          <a:ext cx="2373630" cy="2493645"/>
        </a:xfrm>
        <a:prstGeom prst="r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243840</xdr:colOff>
      <xdr:row>1</xdr:row>
      <xdr:rowOff>9525</xdr:rowOff>
    </xdr:from>
    <xdr:to>
      <xdr:col>5</xdr:col>
      <xdr:colOff>1162050</xdr:colOff>
      <xdr:row>3</xdr:row>
      <xdr:rowOff>93345</xdr:rowOff>
    </xdr:to>
    <xdr:pic>
      <xdr:nvPicPr>
        <xdr:cNvPr id="5" name="Graphic 4" descr="Mathematics with solid fill">
          <a:extLst>
            <a:ext uri="{FF2B5EF4-FFF2-40B4-BE49-F238E27FC236}">
              <a16:creationId xmlns:a16="http://schemas.microsoft.com/office/drawing/2014/main" id="{49D339C1-8D19-4828-AA9A-AE3D4346DE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39075" y="192405"/>
          <a:ext cx="910590" cy="914400"/>
        </a:xfrm>
        <a:prstGeom prst="rect">
          <a:avLst/>
        </a:prstGeom>
      </xdr:spPr>
    </xdr:pic>
    <xdr:clientData/>
  </xdr:twoCellAnchor>
  <xdr:twoCellAnchor>
    <xdr:from>
      <xdr:col>6</xdr:col>
      <xdr:colOff>247650</xdr:colOff>
      <xdr:row>0</xdr:row>
      <xdr:rowOff>76200</xdr:rowOff>
    </xdr:from>
    <xdr:to>
      <xdr:col>7</xdr:col>
      <xdr:colOff>1809750</xdr:colOff>
      <xdr:row>1</xdr:row>
      <xdr:rowOff>274320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6AFD6CAA-487B-4C5F-BA7C-A2E728FAE5A7}"/>
            </a:ext>
          </a:extLst>
        </xdr:cNvPr>
        <xdr:cNvSpPr/>
      </xdr:nvSpPr>
      <xdr:spPr>
        <a:xfrm>
          <a:off x="9210675" y="76200"/>
          <a:ext cx="1924050" cy="37909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latin typeface="+mj-lt"/>
            </a:rPr>
            <a:t>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35</xdr:row>
      <xdr:rowOff>0</xdr:rowOff>
    </xdr:from>
    <xdr:to>
      <xdr:col>1</xdr:col>
      <xdr:colOff>3086100</xdr:colOff>
      <xdr:row>38</xdr:row>
      <xdr:rowOff>102870</xdr:rowOff>
    </xdr:to>
    <xdr:sp macro="" textlink="">
      <xdr:nvSpPr>
        <xdr:cNvPr id="2" name="Rectangle: Single Corner Snipped 1">
          <a:extLst>
            <a:ext uri="{FF2B5EF4-FFF2-40B4-BE49-F238E27FC236}">
              <a16:creationId xmlns:a16="http://schemas.microsoft.com/office/drawing/2014/main" id="{A601A38D-3106-4AE2-A71D-CB283B75C0DC}"/>
            </a:ext>
          </a:extLst>
        </xdr:cNvPr>
        <xdr:cNvSpPr/>
      </xdr:nvSpPr>
      <xdr:spPr>
        <a:xfrm>
          <a:off x="361950" y="8353425"/>
          <a:ext cx="3086100" cy="681990"/>
        </a:xfrm>
        <a:prstGeom prst="snip1Rect">
          <a:avLst>
            <a:gd name="adj" fmla="val 50000"/>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1100" b="0"/>
            <a:t>Copyright</a:t>
          </a:r>
          <a:r>
            <a:rPr lang="en-US" sz="1100" b="0" baseline="0"/>
            <a:t> © 2021, FinListics Solutions</a:t>
          </a:r>
          <a:endParaRPr lang="en-US" sz="1100" b="0"/>
        </a:p>
      </xdr:txBody>
    </xdr:sp>
    <xdr:clientData/>
  </xdr:twoCellAnchor>
  <xdr:twoCellAnchor>
    <xdr:from>
      <xdr:col>1</xdr:col>
      <xdr:colOff>3063240</xdr:colOff>
      <xdr:row>36</xdr:row>
      <xdr:rowOff>142875</xdr:rowOff>
    </xdr:from>
    <xdr:to>
      <xdr:col>5</xdr:col>
      <xdr:colOff>1354455</xdr:colOff>
      <xdr:row>38</xdr:row>
      <xdr:rowOff>104775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2703A44-BC46-44F1-AF99-C3E0D62783FC}"/>
            </a:ext>
          </a:extLst>
        </xdr:cNvPr>
        <xdr:cNvSpPr/>
      </xdr:nvSpPr>
      <xdr:spPr>
        <a:xfrm>
          <a:off x="3429000" y="8675370"/>
          <a:ext cx="5513070" cy="3619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r"/>
          <a:r>
            <a:rPr lang="en-US" sz="1100"/>
            <a:t>For more</a:t>
          </a:r>
          <a:r>
            <a:rPr lang="en-US" sz="1100" baseline="0"/>
            <a:t> information, contact us at info@finlistics.com</a:t>
          </a:r>
          <a:endParaRPr lang="en-US" sz="1100"/>
        </a:p>
      </xdr:txBody>
    </xdr:sp>
    <xdr:clientData/>
  </xdr:twoCellAnchor>
  <xdr:twoCellAnchor>
    <xdr:from>
      <xdr:col>4</xdr:col>
      <xdr:colOff>584835</xdr:colOff>
      <xdr:row>0</xdr:row>
      <xdr:rowOff>0</xdr:rowOff>
    </xdr:from>
    <xdr:to>
      <xdr:col>6</xdr:col>
      <xdr:colOff>152400</xdr:colOff>
      <xdr:row>12</xdr:row>
      <xdr:rowOff>97155</xdr:rowOff>
    </xdr:to>
    <xdr:sp macro="" textlink="">
      <xdr:nvSpPr>
        <xdr:cNvPr id="4" name="Right Triangle 3">
          <a:extLst>
            <a:ext uri="{FF2B5EF4-FFF2-40B4-BE49-F238E27FC236}">
              <a16:creationId xmlns:a16="http://schemas.microsoft.com/office/drawing/2014/main" id="{6DE994BD-4BB9-4A79-88EB-3281D3EF4BCB}"/>
            </a:ext>
          </a:extLst>
        </xdr:cNvPr>
        <xdr:cNvSpPr/>
      </xdr:nvSpPr>
      <xdr:spPr>
        <a:xfrm rot="10800000">
          <a:off x="6741795" y="0"/>
          <a:ext cx="2373630" cy="2493645"/>
        </a:xfrm>
        <a:prstGeom prst="rtTriangle">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243840</xdr:colOff>
      <xdr:row>1</xdr:row>
      <xdr:rowOff>9525</xdr:rowOff>
    </xdr:from>
    <xdr:to>
      <xdr:col>5</xdr:col>
      <xdr:colOff>1158240</xdr:colOff>
      <xdr:row>3</xdr:row>
      <xdr:rowOff>97155</xdr:rowOff>
    </xdr:to>
    <xdr:pic>
      <xdr:nvPicPr>
        <xdr:cNvPr id="5" name="Graphic 4" descr="Mathematics with solid fill">
          <a:extLst>
            <a:ext uri="{FF2B5EF4-FFF2-40B4-BE49-F238E27FC236}">
              <a16:creationId xmlns:a16="http://schemas.microsoft.com/office/drawing/2014/main" id="{7E1AAA91-04E2-4AE1-BAD5-3E73513D22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39075" y="192405"/>
          <a:ext cx="914400" cy="910590"/>
        </a:xfrm>
        <a:prstGeom prst="rect">
          <a:avLst/>
        </a:prstGeom>
      </xdr:spPr>
    </xdr:pic>
    <xdr:clientData/>
  </xdr:twoCellAnchor>
  <xdr:twoCellAnchor>
    <xdr:from>
      <xdr:col>6</xdr:col>
      <xdr:colOff>266700</xdr:colOff>
      <xdr:row>0</xdr:row>
      <xdr:rowOff>66675</xdr:rowOff>
    </xdr:from>
    <xdr:to>
      <xdr:col>7</xdr:col>
      <xdr:colOff>1826895</xdr:colOff>
      <xdr:row>1</xdr:row>
      <xdr:rowOff>264795</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1A3342-8279-4D05-B0A0-EC3B024D45F0}"/>
            </a:ext>
          </a:extLst>
        </xdr:cNvPr>
        <xdr:cNvSpPr/>
      </xdr:nvSpPr>
      <xdr:spPr>
        <a:xfrm>
          <a:off x="9229725" y="66675"/>
          <a:ext cx="1922145" cy="37909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latin typeface="+mj-lt"/>
            </a:rPr>
            <a:t>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85725</xdr:colOff>
      <xdr:row>0</xdr:row>
      <xdr:rowOff>66675</xdr:rowOff>
    </xdr:from>
    <xdr:to>
      <xdr:col>6</xdr:col>
      <xdr:colOff>5715</xdr:colOff>
      <xdr:row>1</xdr:row>
      <xdr:rowOff>264795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E7F692E-5674-41CC-9410-02F1C683F94A}"/>
            </a:ext>
          </a:extLst>
        </xdr:cNvPr>
        <xdr:cNvSpPr/>
      </xdr:nvSpPr>
      <xdr:spPr>
        <a:xfrm>
          <a:off x="7924800" y="66675"/>
          <a:ext cx="1920240" cy="37909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latin typeface="+mj-lt"/>
            </a:rPr>
            <a:t>Instructions</a:t>
          </a:r>
        </a:p>
      </xdr:txBody>
    </xdr:sp>
    <xdr:clientData/>
  </xdr:twoCellAnchor>
</xdr:wsDr>
</file>

<file path=xl/persons/person.xml><?xml version="1.0" encoding="utf-8"?>
<personList xmlns="http://schemas.microsoft.com/office/spreadsheetml/2018/threadedcomments" xmlns:x="http://schemas.openxmlformats.org/spreadsheetml/2006/main">
  <person displayName="Stephen Timme" id="{CCBB46EF-2841-4A17-80EA-CE407E322DCC}" userId="S::stimme@finlistics.com::31db0a91-9725-4c6b-a3da-13ddd40ca73b" providerId="AD"/>
</personList>
</file>

<file path=xl/theme/theme1.xml><?xml version="1.0" encoding="utf-8"?>
<a:theme xmlns:a="http://schemas.openxmlformats.org/drawingml/2006/main" name="Office Theme">
  <a:themeElements>
    <a:clrScheme name="FinListics 2021">
      <a:dk1>
        <a:srgbClr val="000000"/>
      </a:dk1>
      <a:lt1>
        <a:srgbClr val="FFFFFF"/>
      </a:lt1>
      <a:dk2>
        <a:srgbClr val="2E2E33"/>
      </a:dk2>
      <a:lt2>
        <a:srgbClr val="F3F2F2"/>
      </a:lt2>
      <a:accent1>
        <a:srgbClr val="AAC638"/>
      </a:accent1>
      <a:accent2>
        <a:srgbClr val="175978"/>
      </a:accent2>
      <a:accent3>
        <a:srgbClr val="2E2E33"/>
      </a:accent3>
      <a:accent4>
        <a:srgbClr val="F3F2F2"/>
      </a:accent4>
      <a:accent5>
        <a:srgbClr val="FFFFFF"/>
      </a:accent5>
      <a:accent6>
        <a:srgbClr val="70499F"/>
      </a:accent6>
      <a:hlink>
        <a:srgbClr val="0563C1"/>
      </a:hlink>
      <a:folHlink>
        <a:srgbClr val="70499F"/>
      </a:folHlink>
    </a:clrScheme>
    <a:fontScheme name="FinListics 2020-2">
      <a:majorFont>
        <a:latin typeface="Saira"/>
        <a:ea typeface=""/>
        <a:cs typeface=""/>
      </a:majorFont>
      <a:minorFont>
        <a:latin typeface="Fira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0" dT="2021-06-22T22:32:54.76" personId="{CCBB46EF-2841-4A17-80EA-CE407E322DCC}" id="{C6B8CB57-4E34-43C2-B0E9-D7B1010AA53A}">
    <text>Number of days improvement</text>
  </threadedComment>
  <threadedComment ref="E41" dT="2021-06-22T22:33:12.43" personId="{CCBB46EF-2841-4A17-80EA-CE407E322DCC}" id="{38719F7D-05EA-480C-8927-CD062D92D7F9}">
    <text>Number of days improvement</text>
  </threadedComment>
  <threadedComment ref="E42" dT="2021-06-22T22:33:29.79" personId="{CCBB46EF-2841-4A17-80EA-CE407E322DCC}" id="{3E37D8C1-1790-4EE8-AF4D-01D6069F3A64}">
    <text>Number of days improvement</text>
  </threadedComment>
</ThreadedComments>
</file>

<file path=xl/threadedComments/threadedComment2.xml><?xml version="1.0" encoding="utf-8"?>
<ThreadedComments xmlns="http://schemas.microsoft.com/office/spreadsheetml/2018/threadedcomments" xmlns:x="http://schemas.openxmlformats.org/spreadsheetml/2006/main">
  <threadedComment ref="B20" dT="2021-06-22T22:14:12.94" personId="{CCBB46EF-2841-4A17-80EA-CE407E322DCC}" id="{4ACC11A8-443E-4C52-A575-746EF6AD0FD6}">
    <text>KPIs are expressed as a percentage of revenue.
Financial Benefits are annual increase in revenue.</text>
  </threadedComment>
  <threadedComment ref="B26" dT="2021-06-22T22:14:41.89" personId="{CCBB46EF-2841-4A17-80EA-CE407E322DCC}" id="{CFC740B2-71FF-4B6A-ABC3-448B3AE903BC}">
    <text>KPI are expressed as a percentage of cost of goods sold.
Financial benefits are annual reduction in cost of goods sold.</text>
  </threadedComment>
  <threadedComment ref="B32" dT="2021-06-22T22:15:50.01" personId="{CCBB46EF-2841-4A17-80EA-CE407E322DCC}" id="{900619CD-D860-4E13-BDF0-929A8EA947C3}">
    <text>KPIs are expressed as a percentage of revenue.
Financial benefics are annual reduction in SG&amp;A.</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0B5C1-33B6-42D4-BFEF-56D85675F4AC}">
  <dimension ref="A1:M32"/>
  <sheetViews>
    <sheetView showGridLines="0" showRowColHeaders="0" tabSelected="1" zoomScale="130" zoomScaleNormal="130" workbookViewId="0"/>
  </sheetViews>
  <sheetFormatPr defaultColWidth="0" defaultRowHeight="14.4" zeroHeight="1" x14ac:dyDescent="0.3"/>
  <cols>
    <col min="1" max="1" width="3" style="48" customWidth="1"/>
    <col min="2" max="13" width="8.796875" style="48" customWidth="1"/>
    <col min="14" max="16384" width="8.796875" style="48" hidden="1"/>
  </cols>
  <sheetData>
    <row r="1" spans="2:12" x14ac:dyDescent="0.3"/>
    <row r="2" spans="2:12" s="49" customFormat="1" ht="41.4" x14ac:dyDescent="1.2">
      <c r="B2" s="49" t="s">
        <v>51</v>
      </c>
    </row>
    <row r="3" spans="2:12" x14ac:dyDescent="0.3"/>
    <row r="4" spans="2:12" x14ac:dyDescent="0.3">
      <c r="B4" s="64" t="s">
        <v>52</v>
      </c>
      <c r="C4" s="64"/>
      <c r="D4" s="64"/>
      <c r="E4" s="64"/>
      <c r="F4" s="64"/>
      <c r="G4" s="64"/>
      <c r="H4" s="64"/>
      <c r="I4" s="64"/>
      <c r="J4" s="64"/>
      <c r="K4" s="64"/>
      <c r="L4" s="64"/>
    </row>
    <row r="5" spans="2:12" x14ac:dyDescent="0.3">
      <c r="B5" s="64"/>
      <c r="C5" s="64"/>
      <c r="D5" s="64"/>
      <c r="E5" s="64"/>
      <c r="F5" s="64"/>
      <c r="G5" s="64"/>
      <c r="H5" s="64"/>
      <c r="I5" s="64"/>
      <c r="J5" s="64"/>
      <c r="K5" s="64"/>
      <c r="L5" s="64"/>
    </row>
    <row r="6" spans="2:12" x14ac:dyDescent="0.3">
      <c r="B6" s="64"/>
      <c r="C6" s="64"/>
      <c r="D6" s="64"/>
      <c r="E6" s="64"/>
      <c r="F6" s="64"/>
      <c r="G6" s="64"/>
      <c r="H6" s="64"/>
      <c r="I6" s="64"/>
      <c r="J6" s="64"/>
      <c r="K6" s="64"/>
      <c r="L6" s="64"/>
    </row>
    <row r="7" spans="2:12" x14ac:dyDescent="0.3">
      <c r="B7" s="65" t="s">
        <v>55</v>
      </c>
      <c r="C7" s="65"/>
      <c r="D7" s="65"/>
      <c r="E7" s="65"/>
      <c r="F7" s="65"/>
      <c r="G7" s="65"/>
      <c r="H7" s="65"/>
      <c r="I7" s="65"/>
      <c r="J7" s="65"/>
      <c r="K7" s="65"/>
      <c r="L7" s="65"/>
    </row>
    <row r="8" spans="2:12" x14ac:dyDescent="0.3">
      <c r="B8" s="65" t="s">
        <v>53</v>
      </c>
      <c r="C8" s="65"/>
      <c r="D8" s="65"/>
      <c r="E8" s="65"/>
      <c r="F8" s="65"/>
      <c r="G8" s="65"/>
      <c r="H8" s="65"/>
      <c r="I8" s="65"/>
      <c r="J8" s="65"/>
      <c r="K8" s="65"/>
      <c r="L8" s="65"/>
    </row>
    <row r="9" spans="2:12" x14ac:dyDescent="0.3">
      <c r="B9" s="65" t="s">
        <v>54</v>
      </c>
      <c r="C9" s="65"/>
      <c r="D9" s="65"/>
      <c r="E9" s="65"/>
      <c r="F9" s="65"/>
      <c r="G9" s="65"/>
      <c r="H9" s="65"/>
      <c r="I9" s="65"/>
      <c r="J9" s="65"/>
      <c r="K9" s="65"/>
      <c r="L9" s="65"/>
    </row>
    <row r="10" spans="2:12" x14ac:dyDescent="0.3"/>
    <row r="11" spans="2:12" x14ac:dyDescent="0.3">
      <c r="B11" s="64" t="s">
        <v>66</v>
      </c>
      <c r="C11" s="64"/>
      <c r="D11" s="64"/>
      <c r="E11" s="64"/>
      <c r="F11" s="64"/>
      <c r="G11" s="64"/>
      <c r="H11" s="64"/>
      <c r="I11" s="64"/>
      <c r="J11" s="64"/>
      <c r="K11" s="64"/>
      <c r="L11" s="64"/>
    </row>
    <row r="12" spans="2:12" x14ac:dyDescent="0.3">
      <c r="B12" s="64"/>
      <c r="C12" s="64"/>
      <c r="D12" s="64"/>
      <c r="E12" s="64"/>
      <c r="F12" s="64"/>
      <c r="G12" s="64"/>
      <c r="H12" s="64"/>
      <c r="I12" s="64"/>
      <c r="J12" s="64"/>
      <c r="K12" s="64"/>
      <c r="L12" s="64"/>
    </row>
    <row r="13" spans="2:12" x14ac:dyDescent="0.3">
      <c r="B13" s="50"/>
      <c r="C13" s="50"/>
      <c r="D13" s="50"/>
      <c r="E13" s="50"/>
      <c r="F13" s="50"/>
      <c r="G13" s="50"/>
      <c r="H13" s="50"/>
      <c r="I13" s="50"/>
      <c r="J13" s="50"/>
      <c r="K13" s="50"/>
      <c r="L13" s="50"/>
    </row>
    <row r="14" spans="2:12" x14ac:dyDescent="0.3">
      <c r="B14" s="51" t="s">
        <v>77</v>
      </c>
      <c r="C14" s="50"/>
      <c r="D14" s="50"/>
      <c r="E14" s="50"/>
      <c r="F14" s="50"/>
      <c r="G14" s="50"/>
      <c r="H14" s="50"/>
      <c r="I14" s="50"/>
      <c r="J14" s="50"/>
      <c r="K14" s="50"/>
      <c r="L14" s="50"/>
    </row>
    <row r="15" spans="2:12" x14ac:dyDescent="0.3">
      <c r="B15" s="50"/>
      <c r="C15" s="50"/>
      <c r="D15" s="50"/>
      <c r="E15" s="50"/>
      <c r="F15" s="50"/>
      <c r="G15" s="50"/>
      <c r="H15" s="50"/>
      <c r="I15" s="50"/>
      <c r="J15" s="50"/>
      <c r="K15" s="50"/>
      <c r="L15" s="50"/>
    </row>
    <row r="16" spans="2:12" x14ac:dyDescent="0.3">
      <c r="B16" s="50"/>
      <c r="C16" s="50"/>
      <c r="D16" s="50"/>
      <c r="E16" s="50"/>
      <c r="F16" s="50"/>
      <c r="G16" s="50"/>
      <c r="H16" s="50"/>
      <c r="I16" s="50"/>
      <c r="J16" s="50"/>
      <c r="K16" s="50"/>
      <c r="L16" s="50"/>
    </row>
    <row r="17" spans="2:12" x14ac:dyDescent="0.3">
      <c r="B17" s="50"/>
      <c r="C17" s="50"/>
      <c r="D17" s="50"/>
      <c r="E17" s="50"/>
      <c r="F17" s="50"/>
      <c r="G17" s="50"/>
      <c r="H17" s="50"/>
      <c r="I17" s="50"/>
      <c r="J17" s="50"/>
      <c r="K17" s="50"/>
      <c r="L17" s="50"/>
    </row>
    <row r="18" spans="2:12" x14ac:dyDescent="0.3">
      <c r="B18" s="50"/>
      <c r="C18" s="50"/>
      <c r="D18" s="50"/>
      <c r="E18" s="50"/>
      <c r="F18" s="50"/>
      <c r="G18" s="50"/>
      <c r="H18" s="50"/>
      <c r="I18" s="50"/>
      <c r="J18" s="50"/>
      <c r="K18" s="50"/>
      <c r="L18" s="50"/>
    </row>
    <row r="19" spans="2:12" x14ac:dyDescent="0.3">
      <c r="B19" s="50"/>
      <c r="C19" s="50"/>
      <c r="D19" s="50"/>
      <c r="E19" s="50"/>
      <c r="F19" s="50"/>
      <c r="G19" s="50"/>
      <c r="H19" s="50"/>
      <c r="I19" s="50"/>
      <c r="J19" s="50"/>
      <c r="K19" s="50"/>
      <c r="L19" s="50"/>
    </row>
    <row r="20" spans="2:12" x14ac:dyDescent="0.3">
      <c r="B20" s="50"/>
      <c r="C20" s="50"/>
      <c r="D20" s="50"/>
      <c r="E20" s="50"/>
      <c r="F20" s="50"/>
      <c r="G20" s="50"/>
      <c r="H20" s="50"/>
      <c r="I20" s="50"/>
      <c r="J20" s="50"/>
      <c r="K20" s="50"/>
      <c r="L20" s="50"/>
    </row>
    <row r="21" spans="2:12" x14ac:dyDescent="0.3">
      <c r="B21" s="50"/>
      <c r="C21" s="50"/>
      <c r="D21" s="50"/>
      <c r="E21" s="50"/>
      <c r="F21" s="50"/>
      <c r="G21" s="50"/>
      <c r="H21" s="50"/>
      <c r="I21" s="50"/>
      <c r="J21" s="50"/>
      <c r="K21" s="50"/>
      <c r="L21" s="50"/>
    </row>
    <row r="22" spans="2:12" x14ac:dyDescent="0.3">
      <c r="B22" s="50"/>
      <c r="C22" s="50"/>
      <c r="D22" s="50"/>
      <c r="E22" s="50"/>
      <c r="F22" s="50"/>
      <c r="G22" s="50"/>
      <c r="H22" s="50"/>
      <c r="I22" s="50"/>
      <c r="J22" s="50"/>
      <c r="K22" s="50"/>
      <c r="L22" s="50"/>
    </row>
    <row r="23" spans="2:12" x14ac:dyDescent="0.3">
      <c r="B23" s="50"/>
      <c r="C23" s="50"/>
      <c r="D23" s="50"/>
      <c r="E23" s="50"/>
      <c r="F23" s="50"/>
      <c r="G23" s="50"/>
      <c r="H23" s="50"/>
      <c r="I23" s="50"/>
      <c r="J23" s="50"/>
      <c r="K23" s="50"/>
      <c r="L23" s="50"/>
    </row>
    <row r="24" spans="2:12" x14ac:dyDescent="0.3">
      <c r="B24" s="50"/>
      <c r="C24" s="50"/>
      <c r="D24" s="50"/>
      <c r="E24" s="50"/>
      <c r="F24" s="50"/>
      <c r="G24" s="50"/>
      <c r="H24" s="50"/>
      <c r="I24" s="50"/>
      <c r="J24" s="50"/>
      <c r="K24" s="50"/>
      <c r="L24" s="50"/>
    </row>
    <row r="25" spans="2:12" x14ac:dyDescent="0.3"/>
    <row r="26" spans="2:12" x14ac:dyDescent="0.3"/>
    <row r="27" spans="2:12" x14ac:dyDescent="0.3"/>
    <row r="28" spans="2:12" x14ac:dyDescent="0.3"/>
    <row r="29" spans="2:12" x14ac:dyDescent="0.3"/>
    <row r="30" spans="2:12" x14ac:dyDescent="0.3"/>
    <row r="31" spans="2:12" x14ac:dyDescent="0.3"/>
    <row r="32" spans="2:12" x14ac:dyDescent="0.3"/>
  </sheetData>
  <mergeCells count="5">
    <mergeCell ref="B4:L6"/>
    <mergeCell ref="B11:L12"/>
    <mergeCell ref="B7:L7"/>
    <mergeCell ref="B8:L8"/>
    <mergeCell ref="B9:L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AA19F-FC0B-4C01-98B4-B999316E12FD}">
  <dimension ref="A1:H49"/>
  <sheetViews>
    <sheetView showGridLines="0" showRowColHeaders="0" zoomScaleNormal="100" workbookViewId="0">
      <selection activeCell="F40" sqref="F40"/>
    </sheetView>
  </sheetViews>
  <sheetFormatPr defaultColWidth="0" defaultRowHeight="14.4" zeroHeight="1" x14ac:dyDescent="0.3"/>
  <cols>
    <col min="1" max="1" width="4.69921875" customWidth="1"/>
    <col min="2" max="2" width="40.69921875" customWidth="1"/>
    <col min="3" max="3" width="19.69921875" style="1" customWidth="1"/>
    <col min="4" max="4" width="15.5" style="1" customWidth="1"/>
    <col min="5" max="5" width="18.8984375" style="1" customWidth="1"/>
    <col min="6" max="6" width="18" style="1" customWidth="1"/>
    <col min="7" max="7" width="4.69921875" customWidth="1"/>
    <col min="8" max="8" width="25" style="17" customWidth="1"/>
    <col min="9" max="16384" width="8.796875" hidden="1"/>
  </cols>
  <sheetData>
    <row r="1" spans="2:8" s="3" customFormat="1" x14ac:dyDescent="0.3">
      <c r="C1" s="4"/>
      <c r="D1" s="4"/>
      <c r="E1" s="4"/>
      <c r="F1" s="4"/>
    </row>
    <row r="2" spans="2:8" s="3" customFormat="1" ht="24" x14ac:dyDescent="0.3">
      <c r="B2" s="66" t="s">
        <v>41</v>
      </c>
      <c r="C2" s="67"/>
      <c r="D2" s="67"/>
      <c r="E2" s="67"/>
      <c r="F2" s="68"/>
    </row>
    <row r="3" spans="2:8" s="3" customFormat="1" ht="41.4" x14ac:dyDescent="0.3">
      <c r="B3" s="69" t="s">
        <v>43</v>
      </c>
      <c r="C3" s="70"/>
      <c r="D3" s="70"/>
      <c r="E3" s="70"/>
      <c r="F3" s="71"/>
    </row>
    <row r="4" spans="2:8" s="3" customFormat="1" x14ac:dyDescent="0.3">
      <c r="B4" s="25"/>
      <c r="C4" s="13"/>
      <c r="D4" s="13"/>
      <c r="E4" s="13"/>
      <c r="F4" s="26"/>
      <c r="H4" s="17" t="s">
        <v>45</v>
      </c>
    </row>
    <row r="5" spans="2:8" s="3" customFormat="1" ht="24" x14ac:dyDescent="0.7">
      <c r="B5" s="28" t="s">
        <v>48</v>
      </c>
      <c r="C5" s="13"/>
      <c r="D5" s="13"/>
      <c r="E5" s="13"/>
      <c r="F5" s="26"/>
      <c r="H5" s="16" t="s">
        <v>46</v>
      </c>
    </row>
    <row r="6" spans="2:8" s="3" customFormat="1" x14ac:dyDescent="0.3">
      <c r="B6" s="25" t="s">
        <v>0</v>
      </c>
      <c r="C6" s="27">
        <v>1000</v>
      </c>
      <c r="D6" s="13"/>
      <c r="E6" s="13"/>
      <c r="F6" s="26"/>
    </row>
    <row r="7" spans="2:8" s="3" customFormat="1" x14ac:dyDescent="0.3">
      <c r="B7" s="25" t="s">
        <v>1</v>
      </c>
      <c r="C7" s="27">
        <v>600</v>
      </c>
      <c r="D7" s="13"/>
      <c r="E7" s="13"/>
      <c r="F7" s="26"/>
    </row>
    <row r="8" spans="2:8" s="3" customFormat="1" x14ac:dyDescent="0.3">
      <c r="B8" s="25" t="s">
        <v>2</v>
      </c>
      <c r="C8" s="27">
        <v>200</v>
      </c>
      <c r="D8" s="13"/>
      <c r="E8" s="13"/>
      <c r="F8" s="26"/>
    </row>
    <row r="9" spans="2:8" s="3" customFormat="1" x14ac:dyDescent="0.3">
      <c r="B9" s="25"/>
      <c r="C9" s="13"/>
      <c r="D9" s="13"/>
      <c r="E9" s="13"/>
      <c r="F9" s="26"/>
    </row>
    <row r="10" spans="2:8" s="3" customFormat="1" x14ac:dyDescent="0.3">
      <c r="B10" s="25"/>
      <c r="C10" s="13"/>
      <c r="D10" s="13"/>
      <c r="E10" s="13"/>
      <c r="F10" s="26"/>
    </row>
    <row r="11" spans="2:8" s="3" customFormat="1" ht="24" x14ac:dyDescent="0.7">
      <c r="B11" s="28" t="s">
        <v>42</v>
      </c>
      <c r="C11" s="13"/>
      <c r="D11" s="13"/>
      <c r="E11" s="13"/>
      <c r="F11" s="26"/>
    </row>
    <row r="12" spans="2:8" s="3" customFormat="1" ht="43.2" x14ac:dyDescent="0.3">
      <c r="B12" s="29"/>
      <c r="C12" s="18" t="s">
        <v>4</v>
      </c>
      <c r="D12" s="18" t="s">
        <v>5</v>
      </c>
      <c r="E12" s="19" t="s">
        <v>6</v>
      </c>
      <c r="F12" s="26"/>
    </row>
    <row r="13" spans="2:8" s="3" customFormat="1" x14ac:dyDescent="0.3">
      <c r="B13" s="45" t="s">
        <v>0</v>
      </c>
      <c r="C13" s="14">
        <v>1</v>
      </c>
      <c r="D13" s="15">
        <v>0.01</v>
      </c>
      <c r="E13" s="40">
        <f>+Revenue*C13*D13</f>
        <v>10</v>
      </c>
      <c r="F13" s="26"/>
    </row>
    <row r="14" spans="2:8" s="3" customFormat="1" x14ac:dyDescent="0.3">
      <c r="B14" s="45" t="s">
        <v>1</v>
      </c>
      <c r="C14" s="14">
        <v>1</v>
      </c>
      <c r="D14" s="15">
        <v>0.01</v>
      </c>
      <c r="E14" s="41">
        <f>+Cost_of_Goods_Sold*C14*D14</f>
        <v>6</v>
      </c>
      <c r="F14" s="26"/>
    </row>
    <row r="15" spans="2:8" s="3" customFormat="1" x14ac:dyDescent="0.3">
      <c r="B15" s="45" t="s">
        <v>2</v>
      </c>
      <c r="C15" s="14">
        <v>1</v>
      </c>
      <c r="D15" s="15">
        <v>0.01</v>
      </c>
      <c r="E15" s="41">
        <f>SGA*C15*D15</f>
        <v>2</v>
      </c>
      <c r="F15" s="26"/>
    </row>
    <row r="16" spans="2:8" s="3" customFormat="1" x14ac:dyDescent="0.3">
      <c r="B16" s="46" t="s">
        <v>3</v>
      </c>
      <c r="C16" s="38">
        <v>1</v>
      </c>
      <c r="D16" s="39">
        <v>1</v>
      </c>
      <c r="E16" s="42">
        <f>+Cost_of_Goods_Sold/365*C16*D16</f>
        <v>1.6438356164383561</v>
      </c>
      <c r="F16" s="26"/>
    </row>
    <row r="17" spans="2:6" s="3" customFormat="1" x14ac:dyDescent="0.3">
      <c r="B17" s="25"/>
      <c r="C17" s="13"/>
      <c r="D17" s="13"/>
      <c r="E17" s="13"/>
      <c r="F17" s="26"/>
    </row>
    <row r="18" spans="2:6" s="3" customFormat="1" x14ac:dyDescent="0.3">
      <c r="B18" s="25"/>
      <c r="C18" s="13"/>
      <c r="D18" s="13"/>
      <c r="E18" s="13"/>
      <c r="F18" s="26"/>
    </row>
    <row r="19" spans="2:6" s="3" customFormat="1" ht="24" x14ac:dyDescent="0.7">
      <c r="B19" s="28" t="s">
        <v>44</v>
      </c>
      <c r="C19" s="13"/>
      <c r="D19" s="13"/>
      <c r="E19" s="13"/>
      <c r="F19" s="26"/>
    </row>
    <row r="20" spans="2:6" s="3" customFormat="1" ht="43.2" x14ac:dyDescent="0.3">
      <c r="B20" s="29"/>
      <c r="C20" s="18" t="s">
        <v>19</v>
      </c>
      <c r="D20" s="18" t="s">
        <v>4</v>
      </c>
      <c r="E20" s="18" t="s">
        <v>5</v>
      </c>
      <c r="F20" s="30" t="s">
        <v>47</v>
      </c>
    </row>
    <row r="21" spans="2:6" s="5" customFormat="1" x14ac:dyDescent="0.3">
      <c r="B21" s="31" t="s">
        <v>0</v>
      </c>
      <c r="C21" s="22"/>
      <c r="D21" s="23"/>
      <c r="E21" s="23"/>
      <c r="F21" s="32"/>
    </row>
    <row r="22" spans="2:6" s="3" customFormat="1" x14ac:dyDescent="0.3">
      <c r="B22" s="25" t="s">
        <v>7</v>
      </c>
      <c r="C22" s="11">
        <v>0.05</v>
      </c>
      <c r="D22" s="11">
        <v>1</v>
      </c>
      <c r="E22" s="12">
        <v>0.01</v>
      </c>
      <c r="F22" s="33">
        <f>Revenue*C22*D22*E22</f>
        <v>0.5</v>
      </c>
    </row>
    <row r="23" spans="2:6" s="3" customFormat="1" x14ac:dyDescent="0.3">
      <c r="B23" s="25" t="s">
        <v>8</v>
      </c>
      <c r="C23" s="11">
        <v>0.08</v>
      </c>
      <c r="D23" s="11">
        <v>1</v>
      </c>
      <c r="E23" s="12">
        <v>0.01</v>
      </c>
      <c r="F23" s="33">
        <f>Revenue*C23*D23*E23</f>
        <v>0.8</v>
      </c>
    </row>
    <row r="24" spans="2:6" s="3" customFormat="1" x14ac:dyDescent="0.3">
      <c r="B24" s="25" t="s">
        <v>9</v>
      </c>
      <c r="C24" s="11">
        <v>0.15</v>
      </c>
      <c r="D24" s="11">
        <v>1</v>
      </c>
      <c r="E24" s="12">
        <v>0.01</v>
      </c>
      <c r="F24" s="34">
        <f>Revenue*C24*D24*E24</f>
        <v>1.5</v>
      </c>
    </row>
    <row r="25" spans="2:6" s="3" customFormat="1" x14ac:dyDescent="0.3">
      <c r="B25" s="35" t="s">
        <v>32</v>
      </c>
      <c r="C25" s="20"/>
      <c r="D25" s="20"/>
      <c r="E25" s="21"/>
      <c r="F25" s="36">
        <f>SUM(F22:F24)</f>
        <v>2.8</v>
      </c>
    </row>
    <row r="26" spans="2:6" s="3" customFormat="1" x14ac:dyDescent="0.3">
      <c r="B26" s="25"/>
      <c r="C26" s="13"/>
      <c r="D26" s="13"/>
      <c r="E26" s="12"/>
      <c r="F26" s="37"/>
    </row>
    <row r="27" spans="2:6" s="3" customFormat="1" x14ac:dyDescent="0.3">
      <c r="B27" s="31" t="s">
        <v>1</v>
      </c>
      <c r="C27" s="22"/>
      <c r="D27" s="23"/>
      <c r="E27" s="23"/>
      <c r="F27" s="32"/>
    </row>
    <row r="28" spans="2:6" s="3" customFormat="1" x14ac:dyDescent="0.3">
      <c r="B28" s="25" t="s">
        <v>10</v>
      </c>
      <c r="C28" s="11">
        <f>48%/0.94</f>
        <v>0.51063829787234039</v>
      </c>
      <c r="D28" s="11">
        <v>1</v>
      </c>
      <c r="E28" s="12">
        <v>0.01</v>
      </c>
      <c r="F28" s="33">
        <f>Cost_of_Goods_Sold*C28*D28*E28</f>
        <v>3.0638297872340421</v>
      </c>
    </row>
    <row r="29" spans="2:6" s="3" customFormat="1" x14ac:dyDescent="0.3">
      <c r="B29" s="25" t="s">
        <v>11</v>
      </c>
      <c r="C29" s="11">
        <f>21%/0.94</f>
        <v>0.22340425531914895</v>
      </c>
      <c r="D29" s="11">
        <v>1</v>
      </c>
      <c r="E29" s="12">
        <v>0.01</v>
      </c>
      <c r="F29" s="33">
        <f>Cost_of_Goods_Sold*C29*D29*E29</f>
        <v>1.3404255319148937</v>
      </c>
    </row>
    <row r="30" spans="2:6" s="3" customFormat="1" x14ac:dyDescent="0.3">
      <c r="B30" s="25" t="s">
        <v>12</v>
      </c>
      <c r="C30" s="11">
        <f>25%/0.94</f>
        <v>0.26595744680851063</v>
      </c>
      <c r="D30" s="11">
        <v>1</v>
      </c>
      <c r="E30" s="12">
        <v>0.01</v>
      </c>
      <c r="F30" s="34">
        <f>Cost_of_Goods_Sold*C30*D30*E30</f>
        <v>1.595744680851064</v>
      </c>
    </row>
    <row r="31" spans="2:6" s="3" customFormat="1" x14ac:dyDescent="0.3">
      <c r="B31" s="35" t="s">
        <v>33</v>
      </c>
      <c r="C31" s="20"/>
      <c r="D31" s="20"/>
      <c r="E31" s="21"/>
      <c r="F31" s="36">
        <f>SUM(F28:F30)</f>
        <v>6</v>
      </c>
    </row>
    <row r="32" spans="2:6" s="3" customFormat="1" x14ac:dyDescent="0.3">
      <c r="B32" s="25"/>
      <c r="C32" s="11"/>
      <c r="D32" s="13"/>
      <c r="E32" s="12"/>
      <c r="F32" s="26"/>
    </row>
    <row r="33" spans="2:8" s="3" customFormat="1" x14ac:dyDescent="0.3">
      <c r="B33" s="31" t="s">
        <v>2</v>
      </c>
      <c r="C33" s="22"/>
      <c r="D33" s="23"/>
      <c r="E33" s="23"/>
      <c r="F33" s="32"/>
    </row>
    <row r="34" spans="2:8" s="3" customFormat="1" x14ac:dyDescent="0.3">
      <c r="B34" s="25" t="s">
        <v>16</v>
      </c>
      <c r="C34" s="11">
        <v>2.5999999999999999E-2</v>
      </c>
      <c r="D34" s="11">
        <v>1</v>
      </c>
      <c r="E34" s="12">
        <v>0.01</v>
      </c>
      <c r="F34" s="33">
        <f>Revenue*C34*D34*E34</f>
        <v>0.26</v>
      </c>
    </row>
    <row r="35" spans="2:8" s="3" customFormat="1" x14ac:dyDescent="0.3">
      <c r="B35" s="25" t="s">
        <v>17</v>
      </c>
      <c r="C35" s="11">
        <v>7.4999999999999997E-2</v>
      </c>
      <c r="D35" s="11">
        <v>1</v>
      </c>
      <c r="E35" s="12">
        <v>0.01</v>
      </c>
      <c r="F35" s="33">
        <f>Revenue*C35*D35*E35</f>
        <v>0.75</v>
      </c>
    </row>
    <row r="36" spans="2:8" s="3" customFormat="1" x14ac:dyDescent="0.3">
      <c r="B36" s="25" t="s">
        <v>18</v>
      </c>
      <c r="C36" s="11">
        <v>0.01</v>
      </c>
      <c r="D36" s="11">
        <v>1</v>
      </c>
      <c r="E36" s="12">
        <v>0.01</v>
      </c>
      <c r="F36" s="34">
        <f>Revenue*C36*D36*E36</f>
        <v>0.1</v>
      </c>
    </row>
    <row r="37" spans="2:8" s="3" customFormat="1" x14ac:dyDescent="0.3">
      <c r="B37" s="35" t="s">
        <v>34</v>
      </c>
      <c r="C37" s="20"/>
      <c r="D37" s="20"/>
      <c r="E37" s="21"/>
      <c r="F37" s="36">
        <f>SUM(F34:F36)</f>
        <v>1.1100000000000001</v>
      </c>
    </row>
    <row r="38" spans="2:8" s="3" customFormat="1" x14ac:dyDescent="0.3">
      <c r="B38" s="25"/>
      <c r="C38" s="13"/>
      <c r="D38" s="13"/>
      <c r="E38" s="13"/>
      <c r="F38" s="26"/>
    </row>
    <row r="39" spans="2:8" s="3" customFormat="1" x14ac:dyDescent="0.3">
      <c r="B39" s="31" t="s">
        <v>3</v>
      </c>
      <c r="C39" s="22"/>
      <c r="D39" s="23"/>
      <c r="E39" s="23"/>
      <c r="F39" s="32"/>
    </row>
    <row r="40" spans="2:8" s="3" customFormat="1" x14ac:dyDescent="0.3">
      <c r="B40" s="25" t="s">
        <v>13</v>
      </c>
      <c r="C40" s="11">
        <v>0.33</v>
      </c>
      <c r="D40" s="11">
        <v>1</v>
      </c>
      <c r="E40" s="24">
        <v>1</v>
      </c>
      <c r="F40" s="33">
        <f>Cost_of_Goods_Sold/365*C40*D40*E40</f>
        <v>0.54246575342465753</v>
      </c>
    </row>
    <row r="41" spans="2:8" s="3" customFormat="1" x14ac:dyDescent="0.3">
      <c r="B41" s="25" t="s">
        <v>14</v>
      </c>
      <c r="C41" s="11">
        <v>0.16</v>
      </c>
      <c r="D41" s="11">
        <v>1</v>
      </c>
      <c r="E41" s="24">
        <v>1</v>
      </c>
      <c r="F41" s="33">
        <f>Cost_of_Goods_Sold/365*C41*D41*E41</f>
        <v>0.26301369863013696</v>
      </c>
    </row>
    <row r="42" spans="2:8" s="3" customFormat="1" x14ac:dyDescent="0.3">
      <c r="B42" s="25" t="s">
        <v>15</v>
      </c>
      <c r="C42" s="11">
        <v>0.51</v>
      </c>
      <c r="D42" s="11">
        <v>1</v>
      </c>
      <c r="E42" s="24">
        <v>1</v>
      </c>
      <c r="F42" s="34">
        <f>Cost_of_Goods_Sold/365*C42*D42*E42</f>
        <v>0.83835616438356164</v>
      </c>
      <c r="H42" s="7"/>
    </row>
    <row r="43" spans="2:8" s="3" customFormat="1" x14ac:dyDescent="0.3">
      <c r="B43" s="35" t="s">
        <v>35</v>
      </c>
      <c r="C43" s="20"/>
      <c r="D43" s="20"/>
      <c r="E43" s="21"/>
      <c r="F43" s="36">
        <f>SUM(F40:F42)</f>
        <v>1.6438356164383561</v>
      </c>
    </row>
    <row r="44" spans="2:8" s="3" customFormat="1" ht="6" customHeight="1" x14ac:dyDescent="0.3">
      <c r="B44" s="9"/>
      <c r="C44" s="8"/>
      <c r="D44" s="8"/>
      <c r="E44" s="8"/>
      <c r="F44" s="6"/>
    </row>
    <row r="45" spans="2:8" s="3" customFormat="1" x14ac:dyDescent="0.3">
      <c r="B45" s="9"/>
      <c r="C45" s="8"/>
      <c r="D45" s="8"/>
      <c r="E45" s="8"/>
      <c r="F45" s="6"/>
    </row>
    <row r="46" spans="2:8" s="3" customFormat="1" ht="17.399999999999999" customHeight="1" x14ac:dyDescent="0.3">
      <c r="B46" s="9"/>
      <c r="C46" s="8"/>
      <c r="D46" s="8"/>
      <c r="E46" s="8"/>
      <c r="F46" s="6"/>
    </row>
    <row r="47" spans="2:8" s="3" customFormat="1" x14ac:dyDescent="0.3">
      <c r="B47" s="9"/>
      <c r="C47" s="8"/>
      <c r="D47" s="8"/>
      <c r="E47" s="8"/>
      <c r="F47" s="6"/>
    </row>
    <row r="48" spans="2:8" s="3" customFormat="1" x14ac:dyDescent="0.3">
      <c r="C48" s="10"/>
      <c r="D48" s="4"/>
      <c r="E48" s="4"/>
      <c r="F48" s="4"/>
    </row>
    <row r="49" spans="6:6" hidden="1" x14ac:dyDescent="0.3">
      <c r="F49" s="2"/>
    </row>
  </sheetData>
  <mergeCells count="2">
    <mergeCell ref="B2:F2"/>
    <mergeCell ref="B3:F3"/>
  </mergeCells>
  <pageMargins left="0.7" right="0.7" top="0.75" bottom="0.75" header="0.3" footer="0.3"/>
  <pageSetup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5AFC-D089-4C43-9EA8-19BE8F848AB0}">
  <dimension ref="A1:H43"/>
  <sheetViews>
    <sheetView showGridLines="0" showRowColHeaders="0" zoomScaleNormal="100" workbookViewId="0">
      <selection activeCell="F29" sqref="F29"/>
    </sheetView>
  </sheetViews>
  <sheetFormatPr defaultColWidth="0" defaultRowHeight="14.4" customHeight="1" zeroHeight="1" x14ac:dyDescent="0.3"/>
  <cols>
    <col min="1" max="1" width="4.69921875" customWidth="1"/>
    <col min="2" max="2" width="40.69921875" customWidth="1"/>
    <col min="3" max="3" width="19.69921875" style="1" customWidth="1"/>
    <col min="4" max="4" width="15.5" style="1" customWidth="1"/>
    <col min="5" max="5" width="18.8984375" style="1" customWidth="1"/>
    <col min="6" max="6" width="18" style="1" customWidth="1"/>
    <col min="7" max="7" width="4.69921875" customWidth="1"/>
    <col min="8" max="8" width="25" style="17" customWidth="1"/>
    <col min="9" max="16384" width="8.796875" hidden="1"/>
  </cols>
  <sheetData>
    <row r="1" spans="2:8" s="3" customFormat="1" x14ac:dyDescent="0.3">
      <c r="C1" s="4"/>
      <c r="D1" s="4"/>
      <c r="E1" s="4"/>
      <c r="F1" s="4"/>
    </row>
    <row r="2" spans="2:8" s="3" customFormat="1" ht="24" x14ac:dyDescent="0.3">
      <c r="B2" s="66" t="s">
        <v>49</v>
      </c>
      <c r="C2" s="67"/>
      <c r="D2" s="67"/>
      <c r="E2" s="67"/>
      <c r="F2" s="68"/>
    </row>
    <row r="3" spans="2:8" s="3" customFormat="1" ht="41.4" x14ac:dyDescent="0.3">
      <c r="B3" s="69" t="s">
        <v>43</v>
      </c>
      <c r="C3" s="70"/>
      <c r="D3" s="70"/>
      <c r="E3" s="70"/>
      <c r="F3" s="71"/>
    </row>
    <row r="4" spans="2:8" s="3" customFormat="1" x14ac:dyDescent="0.3">
      <c r="B4" s="25"/>
      <c r="C4" s="13"/>
      <c r="D4" s="13"/>
      <c r="E4" s="13"/>
      <c r="F4" s="26"/>
      <c r="H4" s="17" t="s">
        <v>45</v>
      </c>
    </row>
    <row r="5" spans="2:8" s="3" customFormat="1" ht="24" x14ac:dyDescent="0.7">
      <c r="B5" s="28" t="s">
        <v>48</v>
      </c>
      <c r="C5" s="13"/>
      <c r="D5" s="13"/>
      <c r="E5" s="13"/>
      <c r="F5" s="26"/>
      <c r="H5" s="16" t="s">
        <v>46</v>
      </c>
    </row>
    <row r="6" spans="2:8" s="3" customFormat="1" x14ac:dyDescent="0.3">
      <c r="B6" s="25" t="s">
        <v>22</v>
      </c>
      <c r="C6" s="27">
        <v>1000</v>
      </c>
      <c r="D6" s="13"/>
      <c r="E6" s="13"/>
      <c r="F6" s="26"/>
    </row>
    <row r="7" spans="2:8" s="3" customFormat="1" x14ac:dyDescent="0.3">
      <c r="B7" s="25" t="s">
        <v>20</v>
      </c>
      <c r="C7" s="27">
        <v>50</v>
      </c>
      <c r="D7" s="13"/>
      <c r="E7" s="13"/>
      <c r="F7" s="26"/>
    </row>
    <row r="8" spans="2:8" s="3" customFormat="1" x14ac:dyDescent="0.3">
      <c r="B8" s="25" t="s">
        <v>24</v>
      </c>
      <c r="C8" s="27">
        <v>600</v>
      </c>
      <c r="D8" s="13"/>
      <c r="E8" s="13"/>
      <c r="F8" s="26"/>
    </row>
    <row r="9" spans="2:8" s="3" customFormat="1" x14ac:dyDescent="0.3">
      <c r="B9" s="25"/>
      <c r="C9" s="13"/>
      <c r="D9" s="13"/>
      <c r="E9" s="13"/>
      <c r="F9" s="26"/>
    </row>
    <row r="10" spans="2:8" s="3" customFormat="1" x14ac:dyDescent="0.3">
      <c r="B10" s="25"/>
      <c r="C10" s="13"/>
      <c r="D10" s="13"/>
      <c r="E10" s="13"/>
      <c r="F10" s="26"/>
    </row>
    <row r="11" spans="2:8" s="3" customFormat="1" ht="24" x14ac:dyDescent="0.7">
      <c r="B11" s="28" t="s">
        <v>42</v>
      </c>
      <c r="C11" s="13"/>
      <c r="D11" s="13"/>
      <c r="E11" s="13"/>
      <c r="F11" s="26"/>
    </row>
    <row r="12" spans="2:8" s="3" customFormat="1" ht="43.2" x14ac:dyDescent="0.3">
      <c r="B12" s="29"/>
      <c r="C12" s="18" t="s">
        <v>4</v>
      </c>
      <c r="D12" s="18" t="s">
        <v>5</v>
      </c>
      <c r="E12" s="19" t="s">
        <v>6</v>
      </c>
      <c r="F12" s="26"/>
    </row>
    <row r="13" spans="2:8" s="3" customFormat="1" x14ac:dyDescent="0.3">
      <c r="B13" s="45" t="s">
        <v>0</v>
      </c>
      <c r="C13" s="14">
        <v>1</v>
      </c>
      <c r="D13" s="15">
        <v>0.01</v>
      </c>
      <c r="E13" s="40">
        <f>Banking!Total_Income*C13*D13</f>
        <v>10</v>
      </c>
      <c r="F13" s="26"/>
    </row>
    <row r="14" spans="2:8" s="3" customFormat="1" x14ac:dyDescent="0.3">
      <c r="B14" s="45" t="s">
        <v>23</v>
      </c>
      <c r="C14" s="14">
        <v>1</v>
      </c>
      <c r="D14" s="15">
        <v>0.01</v>
      </c>
      <c r="E14" s="41">
        <f>Provision_Credit_Losses*C14*D14</f>
        <v>0.5</v>
      </c>
      <c r="F14" s="26"/>
    </row>
    <row r="15" spans="2:8" s="3" customFormat="1" x14ac:dyDescent="0.3">
      <c r="B15" s="46" t="s">
        <v>24</v>
      </c>
      <c r="C15" s="38">
        <v>1</v>
      </c>
      <c r="D15" s="43">
        <v>0.01</v>
      </c>
      <c r="E15" s="44">
        <f>Non_Int_Expenses*C15*D15</f>
        <v>6</v>
      </c>
      <c r="F15" s="26"/>
    </row>
    <row r="16" spans="2:8" s="3" customFormat="1" x14ac:dyDescent="0.3">
      <c r="B16" s="25"/>
      <c r="C16" s="13"/>
      <c r="D16" s="13"/>
      <c r="E16" s="13"/>
      <c r="F16" s="26"/>
    </row>
    <row r="17" spans="2:6" s="3" customFormat="1" x14ac:dyDescent="0.3">
      <c r="B17" s="25"/>
      <c r="C17" s="13"/>
      <c r="D17" s="13"/>
      <c r="E17" s="13"/>
      <c r="F17" s="26"/>
    </row>
    <row r="18" spans="2:6" s="3" customFormat="1" ht="24" x14ac:dyDescent="0.7">
      <c r="B18" s="28" t="s">
        <v>44</v>
      </c>
      <c r="C18" s="13"/>
      <c r="D18" s="13"/>
      <c r="E18" s="13"/>
      <c r="F18" s="26"/>
    </row>
    <row r="19" spans="2:6" s="3" customFormat="1" ht="43.2" x14ac:dyDescent="0.3">
      <c r="B19" s="29"/>
      <c r="C19" s="18" t="s">
        <v>19</v>
      </c>
      <c r="D19" s="18" t="s">
        <v>4</v>
      </c>
      <c r="E19" s="18" t="s">
        <v>5</v>
      </c>
      <c r="F19" s="30" t="s">
        <v>47</v>
      </c>
    </row>
    <row r="20" spans="2:6" s="5" customFormat="1" x14ac:dyDescent="0.3">
      <c r="B20" s="31" t="s">
        <v>30</v>
      </c>
      <c r="C20" s="22"/>
      <c r="D20" s="23"/>
      <c r="E20" s="23"/>
      <c r="F20" s="32"/>
    </row>
    <row r="21" spans="2:6" s="3" customFormat="1" x14ac:dyDescent="0.3">
      <c r="B21" s="25" t="s">
        <v>7</v>
      </c>
      <c r="C21" s="11">
        <v>0.05</v>
      </c>
      <c r="D21" s="11">
        <v>1</v>
      </c>
      <c r="E21" s="12">
        <v>0.01</v>
      </c>
      <c r="F21" s="33">
        <f>Banking!Total_Income*C21*D21*E21</f>
        <v>0.5</v>
      </c>
    </row>
    <row r="22" spans="2:6" s="3" customFormat="1" x14ac:dyDescent="0.3">
      <c r="B22" s="25" t="s">
        <v>8</v>
      </c>
      <c r="C22" s="11">
        <v>0.08</v>
      </c>
      <c r="D22" s="11">
        <v>1</v>
      </c>
      <c r="E22" s="12">
        <v>0.01</v>
      </c>
      <c r="F22" s="33">
        <f>Banking!Total_Income*C22*D22*E22</f>
        <v>0.8</v>
      </c>
    </row>
    <row r="23" spans="2:6" s="3" customFormat="1" x14ac:dyDescent="0.3">
      <c r="B23" s="25" t="s">
        <v>9</v>
      </c>
      <c r="C23" s="11">
        <v>0.15</v>
      </c>
      <c r="D23" s="11">
        <v>1</v>
      </c>
      <c r="E23" s="12">
        <v>0.01</v>
      </c>
      <c r="F23" s="34">
        <f>Banking!Total_Income*C23*D23*E23</f>
        <v>1.5</v>
      </c>
    </row>
    <row r="24" spans="2:6" s="3" customFormat="1" x14ac:dyDescent="0.3">
      <c r="B24" s="35" t="s">
        <v>31</v>
      </c>
      <c r="C24" s="20"/>
      <c r="D24" s="20"/>
      <c r="E24" s="21"/>
      <c r="F24" s="36">
        <f>SUM(F21:F23)</f>
        <v>2.8</v>
      </c>
    </row>
    <row r="25" spans="2:6" s="3" customFormat="1" x14ac:dyDescent="0.3">
      <c r="B25" s="25"/>
      <c r="C25" s="13"/>
      <c r="D25" s="13"/>
      <c r="E25" s="12"/>
      <c r="F25" s="37"/>
    </row>
    <row r="26" spans="2:6" s="3" customFormat="1" x14ac:dyDescent="0.3">
      <c r="B26" s="31" t="s">
        <v>24</v>
      </c>
      <c r="C26" s="22"/>
      <c r="D26" s="23"/>
      <c r="E26" s="23"/>
      <c r="F26" s="32"/>
    </row>
    <row r="27" spans="2:6" s="3" customFormat="1" x14ac:dyDescent="0.3">
      <c r="B27" s="25" t="s">
        <v>25</v>
      </c>
      <c r="C27" s="12">
        <v>0.28499999999999998</v>
      </c>
      <c r="D27" s="11">
        <v>1</v>
      </c>
      <c r="E27" s="12">
        <v>0.01</v>
      </c>
      <c r="F27" s="33">
        <f>Total_Income*C27*D27*E27</f>
        <v>2.85</v>
      </c>
    </row>
    <row r="28" spans="2:6" s="3" customFormat="1" x14ac:dyDescent="0.3">
      <c r="B28" s="25" t="s">
        <v>26</v>
      </c>
      <c r="C28" s="12">
        <v>0.04</v>
      </c>
      <c r="D28" s="11">
        <v>1</v>
      </c>
      <c r="E28" s="12">
        <v>0.01</v>
      </c>
      <c r="F28" s="33">
        <f>Total_Income*C28*D28*E28</f>
        <v>0.4</v>
      </c>
    </row>
    <row r="29" spans="2:6" s="3" customFormat="1" x14ac:dyDescent="0.3">
      <c r="B29" s="25" t="s">
        <v>27</v>
      </c>
      <c r="C29" s="12">
        <v>0.27500000000000002</v>
      </c>
      <c r="D29" s="11">
        <v>1</v>
      </c>
      <c r="E29" s="12">
        <v>0.01</v>
      </c>
      <c r="F29" s="34">
        <f>Total_Income*C29*D29*E29</f>
        <v>2.75</v>
      </c>
    </row>
    <row r="30" spans="2:6" s="3" customFormat="1" x14ac:dyDescent="0.3">
      <c r="B30" s="35" t="s">
        <v>50</v>
      </c>
      <c r="C30" s="20"/>
      <c r="D30" s="20"/>
      <c r="E30" s="21"/>
      <c r="F30" s="36">
        <f>SUM(F27:F29)</f>
        <v>6</v>
      </c>
    </row>
    <row r="31" spans="2:6" s="3" customFormat="1" x14ac:dyDescent="0.3">
      <c r="B31" s="25"/>
      <c r="C31" s="11"/>
      <c r="D31" s="13"/>
      <c r="E31" s="12"/>
      <c r="F31" s="26"/>
    </row>
    <row r="32" spans="2:6" s="3" customFormat="1" x14ac:dyDescent="0.3">
      <c r="B32" s="31" t="s">
        <v>28</v>
      </c>
      <c r="C32" s="22"/>
      <c r="D32" s="23"/>
      <c r="E32" s="23"/>
      <c r="F32" s="32"/>
    </row>
    <row r="33" spans="2:6" s="3" customFormat="1" x14ac:dyDescent="0.3">
      <c r="B33" s="25" t="s">
        <v>16</v>
      </c>
      <c r="C33" s="11">
        <v>2.5999999999999999E-2</v>
      </c>
      <c r="D33" s="11">
        <v>1</v>
      </c>
      <c r="E33" s="12">
        <v>0.01</v>
      </c>
      <c r="F33" s="33">
        <f>Total_Income*C33*D33*E33</f>
        <v>0.26</v>
      </c>
    </row>
    <row r="34" spans="2:6" s="3" customFormat="1" x14ac:dyDescent="0.3">
      <c r="B34" s="25" t="s">
        <v>17</v>
      </c>
      <c r="C34" s="11">
        <v>7.4999999999999997E-2</v>
      </c>
      <c r="D34" s="11">
        <v>1</v>
      </c>
      <c r="E34" s="12">
        <v>0.01</v>
      </c>
      <c r="F34" s="33">
        <f>Total_Income*C34*D34*E34</f>
        <v>0.75</v>
      </c>
    </row>
    <row r="35" spans="2:6" s="3" customFormat="1" x14ac:dyDescent="0.3">
      <c r="B35" s="25" t="s">
        <v>18</v>
      </c>
      <c r="C35" s="11">
        <v>0.01</v>
      </c>
      <c r="D35" s="11">
        <v>1</v>
      </c>
      <c r="E35" s="12">
        <v>0.01</v>
      </c>
      <c r="F35" s="33">
        <f>Total_Income*C35*D35*E35</f>
        <v>0.1</v>
      </c>
    </row>
    <row r="36" spans="2:6" s="3" customFormat="1" x14ac:dyDescent="0.3">
      <c r="B36" s="25" t="s">
        <v>29</v>
      </c>
      <c r="C36" s="11">
        <v>0.05</v>
      </c>
      <c r="D36" s="11">
        <v>1</v>
      </c>
      <c r="E36" s="12">
        <v>0.01</v>
      </c>
      <c r="F36" s="34">
        <f>Total_Income*C36*D36*E36</f>
        <v>0.5</v>
      </c>
    </row>
    <row r="37" spans="2:6" s="3" customFormat="1" x14ac:dyDescent="0.3">
      <c r="B37" s="35" t="s">
        <v>40</v>
      </c>
      <c r="C37" s="20"/>
      <c r="D37" s="20"/>
      <c r="E37" s="21"/>
      <c r="F37" s="36">
        <f>SUM(F33:F36)</f>
        <v>1.61</v>
      </c>
    </row>
    <row r="38" spans="2:6" s="3" customFormat="1" ht="6" customHeight="1" x14ac:dyDescent="0.3">
      <c r="B38" s="9"/>
      <c r="C38" s="8"/>
      <c r="D38" s="8"/>
      <c r="E38" s="8"/>
      <c r="F38" s="6"/>
    </row>
    <row r="39" spans="2:6" s="3" customFormat="1" x14ac:dyDescent="0.3">
      <c r="B39" s="9"/>
      <c r="C39" s="8"/>
      <c r="D39" s="8"/>
      <c r="E39" s="8"/>
      <c r="F39" s="6"/>
    </row>
    <row r="40" spans="2:6" s="3" customFormat="1" ht="17.399999999999999" customHeight="1" x14ac:dyDescent="0.3">
      <c r="B40" s="9"/>
      <c r="C40" s="8"/>
      <c r="D40" s="8"/>
      <c r="E40" s="8"/>
      <c r="F40" s="6"/>
    </row>
    <row r="41" spans="2:6" s="3" customFormat="1" x14ac:dyDescent="0.3">
      <c r="B41" s="9"/>
      <c r="C41" s="8"/>
      <c r="D41" s="8"/>
      <c r="E41" s="8"/>
      <c r="F41" s="6"/>
    </row>
    <row r="42" spans="2:6" s="3" customFormat="1" x14ac:dyDescent="0.3">
      <c r="C42" s="10"/>
      <c r="D42" s="4"/>
      <c r="E42" s="4"/>
      <c r="F42" s="4"/>
    </row>
    <row r="43" spans="2:6" hidden="1" x14ac:dyDescent="0.3">
      <c r="F43" s="2"/>
    </row>
  </sheetData>
  <mergeCells count="2">
    <mergeCell ref="B2:F2"/>
    <mergeCell ref="B3:F3"/>
  </mergeCells>
  <pageMargins left="0.7" right="0.7" top="0.75" bottom="0.75" header="0.3" footer="0.3"/>
  <pageSetup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9C86-7251-4BD8-A6DC-FAA85977BC1A}">
  <dimension ref="A1:H40"/>
  <sheetViews>
    <sheetView showGridLines="0" showRowColHeaders="0" zoomScaleNormal="100" workbookViewId="0">
      <selection activeCell="D11" sqref="D11"/>
    </sheetView>
  </sheetViews>
  <sheetFormatPr defaultColWidth="0" defaultRowHeight="14.4" customHeight="1" zeroHeight="1" x14ac:dyDescent="0.3"/>
  <cols>
    <col min="1" max="1" width="4.69921875" customWidth="1"/>
    <col min="2" max="2" width="40.69921875" customWidth="1"/>
    <col min="3" max="3" width="19.69921875" style="1" customWidth="1"/>
    <col min="4" max="4" width="15.5" style="1" customWidth="1"/>
    <col min="5" max="5" width="18.8984375" style="1" customWidth="1"/>
    <col min="6" max="6" width="18" style="1" customWidth="1"/>
    <col min="7" max="7" width="4.69921875" customWidth="1"/>
    <col min="8" max="8" width="25" style="17" customWidth="1"/>
    <col min="9" max="16384" width="8.796875" hidden="1"/>
  </cols>
  <sheetData>
    <row r="1" spans="2:8" s="3" customFormat="1" x14ac:dyDescent="0.3">
      <c r="C1" s="4"/>
      <c r="D1" s="4"/>
      <c r="E1" s="4"/>
      <c r="F1" s="4"/>
    </row>
    <row r="2" spans="2:8" s="3" customFormat="1" ht="24" x14ac:dyDescent="0.3">
      <c r="B2" s="66" t="s">
        <v>49</v>
      </c>
      <c r="C2" s="67"/>
      <c r="D2" s="67"/>
      <c r="E2" s="67"/>
      <c r="F2" s="68"/>
    </row>
    <row r="3" spans="2:8" s="3" customFormat="1" ht="41.4" x14ac:dyDescent="0.3">
      <c r="B3" s="69" t="s">
        <v>43</v>
      </c>
      <c r="C3" s="70"/>
      <c r="D3" s="70"/>
      <c r="E3" s="70"/>
      <c r="F3" s="71"/>
    </row>
    <row r="4" spans="2:8" s="3" customFormat="1" x14ac:dyDescent="0.3">
      <c r="B4" s="25"/>
      <c r="C4" s="13"/>
      <c r="D4" s="13"/>
      <c r="E4" s="13"/>
      <c r="F4" s="26"/>
      <c r="H4" s="17" t="s">
        <v>45</v>
      </c>
    </row>
    <row r="5" spans="2:8" s="3" customFormat="1" ht="24" x14ac:dyDescent="0.7">
      <c r="B5" s="28" t="s">
        <v>48</v>
      </c>
      <c r="C5" s="13"/>
      <c r="D5" s="13"/>
      <c r="E5" s="13"/>
      <c r="F5" s="26"/>
      <c r="H5" s="16" t="s">
        <v>46</v>
      </c>
    </row>
    <row r="6" spans="2:8" s="3" customFormat="1" x14ac:dyDescent="0.3">
      <c r="B6" s="25" t="s">
        <v>36</v>
      </c>
      <c r="C6" s="27">
        <v>1000</v>
      </c>
      <c r="D6" s="13"/>
      <c r="E6" s="13"/>
      <c r="F6" s="26"/>
    </row>
    <row r="7" spans="2:8" s="3" customFormat="1" x14ac:dyDescent="0.3">
      <c r="B7" s="25" t="s">
        <v>37</v>
      </c>
      <c r="C7" s="27">
        <v>200</v>
      </c>
      <c r="D7" s="13"/>
      <c r="E7" s="13"/>
      <c r="F7" s="26"/>
    </row>
    <row r="8" spans="2:8" s="3" customFormat="1" x14ac:dyDescent="0.3">
      <c r="B8" s="45" t="s">
        <v>21</v>
      </c>
      <c r="C8" s="47">
        <v>1200</v>
      </c>
      <c r="D8" s="13"/>
      <c r="E8" s="13"/>
      <c r="F8" s="26"/>
    </row>
    <row r="9" spans="2:8" s="3" customFormat="1" x14ac:dyDescent="0.3">
      <c r="B9" s="25" t="s">
        <v>38</v>
      </c>
      <c r="C9" s="27">
        <v>650</v>
      </c>
      <c r="D9" s="13"/>
      <c r="E9" s="13"/>
      <c r="F9" s="26"/>
    </row>
    <row r="10" spans="2:8" s="3" customFormat="1" x14ac:dyDescent="0.3">
      <c r="B10" s="25" t="s">
        <v>39</v>
      </c>
      <c r="C10" s="27">
        <v>250</v>
      </c>
      <c r="D10" s="13"/>
      <c r="E10" s="13"/>
      <c r="F10" s="26"/>
    </row>
    <row r="11" spans="2:8" s="3" customFormat="1" x14ac:dyDescent="0.3">
      <c r="B11" s="25"/>
      <c r="C11" s="13"/>
      <c r="D11" s="13"/>
      <c r="E11" s="13"/>
      <c r="F11" s="26"/>
    </row>
    <row r="12" spans="2:8" s="3" customFormat="1" x14ac:dyDescent="0.3">
      <c r="B12" s="25"/>
      <c r="C12" s="13"/>
      <c r="D12" s="13"/>
      <c r="E12" s="13"/>
      <c r="F12" s="26"/>
    </row>
    <row r="13" spans="2:8" s="3" customFormat="1" ht="24" x14ac:dyDescent="0.7">
      <c r="B13" s="28" t="s">
        <v>42</v>
      </c>
      <c r="C13" s="13"/>
      <c r="D13" s="13"/>
      <c r="E13" s="13"/>
      <c r="F13" s="26"/>
    </row>
    <row r="14" spans="2:8" s="3" customFormat="1" ht="43.2" x14ac:dyDescent="0.3">
      <c r="B14" s="29"/>
      <c r="C14" s="18" t="s">
        <v>4</v>
      </c>
      <c r="D14" s="18" t="s">
        <v>5</v>
      </c>
      <c r="E14" s="19" t="s">
        <v>6</v>
      </c>
      <c r="F14" s="26"/>
    </row>
    <row r="15" spans="2:8" s="3" customFormat="1" x14ac:dyDescent="0.3">
      <c r="B15" s="45" t="s">
        <v>36</v>
      </c>
      <c r="C15" s="14">
        <v>1</v>
      </c>
      <c r="D15" s="15">
        <v>0.01</v>
      </c>
      <c r="E15" s="40">
        <f>Premiums_Earned*C15*D15</f>
        <v>10</v>
      </c>
      <c r="F15" s="26"/>
    </row>
    <row r="16" spans="2:8" s="3" customFormat="1" x14ac:dyDescent="0.3">
      <c r="B16" s="45" t="s">
        <v>37</v>
      </c>
      <c r="C16" s="14">
        <v>1</v>
      </c>
      <c r="D16" s="15">
        <v>0.01</v>
      </c>
      <c r="E16" s="41">
        <f>Non_Premiums*C16*D16</f>
        <v>2</v>
      </c>
      <c r="F16" s="26"/>
    </row>
    <row r="17" spans="2:6" s="3" customFormat="1" x14ac:dyDescent="0.3">
      <c r="B17" s="45" t="s">
        <v>38</v>
      </c>
      <c r="C17" s="14">
        <v>1</v>
      </c>
      <c r="D17" s="15">
        <v>0.01</v>
      </c>
      <c r="E17" s="41">
        <f>Benefits_Claims*C17*D17</f>
        <v>6.5</v>
      </c>
      <c r="F17" s="26"/>
    </row>
    <row r="18" spans="2:6" s="3" customFormat="1" x14ac:dyDescent="0.3">
      <c r="B18" s="46" t="s">
        <v>39</v>
      </c>
      <c r="C18" s="38">
        <v>1</v>
      </c>
      <c r="D18" s="43">
        <v>0.01</v>
      </c>
      <c r="E18" s="44">
        <f>Non_Benefits_Claims*C18*D18</f>
        <v>2.5</v>
      </c>
      <c r="F18" s="26"/>
    </row>
    <row r="19" spans="2:6" s="3" customFormat="1" x14ac:dyDescent="0.3">
      <c r="B19" s="25"/>
      <c r="C19" s="13"/>
      <c r="D19" s="13"/>
      <c r="E19" s="13"/>
      <c r="F19" s="26"/>
    </row>
    <row r="20" spans="2:6" s="3" customFormat="1" x14ac:dyDescent="0.3">
      <c r="B20" s="25"/>
      <c r="C20" s="13"/>
      <c r="D20" s="13"/>
      <c r="E20" s="13"/>
      <c r="F20" s="26"/>
    </row>
    <row r="21" spans="2:6" s="3" customFormat="1" ht="24" x14ac:dyDescent="0.7">
      <c r="B21" s="28" t="s">
        <v>44</v>
      </c>
      <c r="C21" s="13"/>
      <c r="D21" s="13"/>
      <c r="E21" s="13"/>
      <c r="F21" s="26"/>
    </row>
    <row r="22" spans="2:6" s="3" customFormat="1" ht="43.2" x14ac:dyDescent="0.3">
      <c r="B22" s="29"/>
      <c r="C22" s="18" t="s">
        <v>19</v>
      </c>
      <c r="D22" s="18" t="s">
        <v>4</v>
      </c>
      <c r="E22" s="18" t="s">
        <v>5</v>
      </c>
      <c r="F22" s="30" t="s">
        <v>47</v>
      </c>
    </row>
    <row r="23" spans="2:6" s="5" customFormat="1" x14ac:dyDescent="0.3">
      <c r="B23" s="31" t="s">
        <v>0</v>
      </c>
      <c r="C23" s="22"/>
      <c r="D23" s="23"/>
      <c r="E23" s="23"/>
      <c r="F23" s="32"/>
    </row>
    <row r="24" spans="2:6" s="3" customFormat="1" x14ac:dyDescent="0.3">
      <c r="B24" s="25" t="s">
        <v>7</v>
      </c>
      <c r="C24" s="11">
        <v>0.05</v>
      </c>
      <c r="D24" s="11">
        <v>1</v>
      </c>
      <c r="E24" s="12">
        <v>0.01</v>
      </c>
      <c r="F24" s="33">
        <f>Total_Revenue*C24*D24*E24</f>
        <v>0.6</v>
      </c>
    </row>
    <row r="25" spans="2:6" s="3" customFormat="1" x14ac:dyDescent="0.3">
      <c r="B25" s="25" t="s">
        <v>8</v>
      </c>
      <c r="C25" s="11">
        <v>0.08</v>
      </c>
      <c r="D25" s="11">
        <v>1</v>
      </c>
      <c r="E25" s="12">
        <v>0.01</v>
      </c>
      <c r="F25" s="33">
        <f>Total_Revenue*C25*D25*E25</f>
        <v>0.96</v>
      </c>
    </row>
    <row r="26" spans="2:6" s="3" customFormat="1" x14ac:dyDescent="0.3">
      <c r="B26" s="25" t="s">
        <v>9</v>
      </c>
      <c r="C26" s="11">
        <v>0.15</v>
      </c>
      <c r="D26" s="11">
        <v>1</v>
      </c>
      <c r="E26" s="12">
        <v>0.01</v>
      </c>
      <c r="F26" s="34">
        <f>Total_Revenue*C26*D26*E26</f>
        <v>1.8</v>
      </c>
    </row>
    <row r="27" spans="2:6" s="3" customFormat="1" x14ac:dyDescent="0.3">
      <c r="B27" s="35" t="s">
        <v>32</v>
      </c>
      <c r="C27" s="20"/>
      <c r="D27" s="20"/>
      <c r="E27" s="21"/>
      <c r="F27" s="36">
        <f>SUM(F24:F26)</f>
        <v>3.3600000000000003</v>
      </c>
    </row>
    <row r="28" spans="2:6" s="3" customFormat="1" x14ac:dyDescent="0.3">
      <c r="B28" s="25"/>
      <c r="C28" s="13"/>
      <c r="D28" s="13"/>
      <c r="E28" s="12"/>
      <c r="F28" s="37"/>
    </row>
    <row r="29" spans="2:6" s="3" customFormat="1" x14ac:dyDescent="0.3">
      <c r="B29" s="31" t="s">
        <v>28</v>
      </c>
      <c r="C29" s="22"/>
      <c r="D29" s="23"/>
      <c r="E29" s="23"/>
      <c r="F29" s="32"/>
    </row>
    <row r="30" spans="2:6" s="3" customFormat="1" x14ac:dyDescent="0.3">
      <c r="B30" s="25" t="s">
        <v>16</v>
      </c>
      <c r="C30" s="11">
        <v>2.5999999999999999E-2</v>
      </c>
      <c r="D30" s="11">
        <v>1</v>
      </c>
      <c r="E30" s="12">
        <v>0.01</v>
      </c>
      <c r="F30" s="33">
        <f>Total_Revenue*C30*D30*E30</f>
        <v>0.312</v>
      </c>
    </row>
    <row r="31" spans="2:6" s="3" customFormat="1" x14ac:dyDescent="0.3">
      <c r="B31" s="25" t="s">
        <v>17</v>
      </c>
      <c r="C31" s="11">
        <v>7.4999999999999997E-2</v>
      </c>
      <c r="D31" s="11">
        <v>1</v>
      </c>
      <c r="E31" s="12">
        <v>0.01</v>
      </c>
      <c r="F31" s="33">
        <f>Total_Revenue*C31*D31*E31</f>
        <v>0.9</v>
      </c>
    </row>
    <row r="32" spans="2:6" s="3" customFormat="1" x14ac:dyDescent="0.3">
      <c r="B32" s="25" t="s">
        <v>18</v>
      </c>
      <c r="C32" s="11">
        <v>0.01</v>
      </c>
      <c r="D32" s="11">
        <v>1</v>
      </c>
      <c r="E32" s="12">
        <v>0.01</v>
      </c>
      <c r="F32" s="33">
        <f>Total_Revenue*C32*D32*E32</f>
        <v>0.12</v>
      </c>
    </row>
    <row r="33" spans="2:6" s="3" customFormat="1" x14ac:dyDescent="0.3">
      <c r="B33" s="25" t="s">
        <v>29</v>
      </c>
      <c r="C33" s="11">
        <v>0.05</v>
      </c>
      <c r="D33" s="11">
        <v>1</v>
      </c>
      <c r="E33" s="12">
        <v>0.01</v>
      </c>
      <c r="F33" s="34">
        <f>Premiums_Earned*C33*D33*E33</f>
        <v>0.5</v>
      </c>
    </row>
    <row r="34" spans="2:6" s="3" customFormat="1" x14ac:dyDescent="0.3">
      <c r="B34" s="35" t="s">
        <v>40</v>
      </c>
      <c r="C34" s="20"/>
      <c r="D34" s="20"/>
      <c r="E34" s="21"/>
      <c r="F34" s="36">
        <f>SUM(F30:F33)</f>
        <v>1.8319999999999999</v>
      </c>
    </row>
    <row r="35" spans="2:6" s="3" customFormat="1" ht="6" customHeight="1" x14ac:dyDescent="0.3">
      <c r="B35" s="9"/>
      <c r="C35" s="8"/>
      <c r="D35" s="8"/>
      <c r="E35" s="8"/>
      <c r="F35" s="6"/>
    </row>
    <row r="36" spans="2:6" s="3" customFormat="1" x14ac:dyDescent="0.3">
      <c r="B36" s="9"/>
      <c r="C36" s="8"/>
      <c r="D36" s="8"/>
      <c r="E36" s="8"/>
      <c r="F36" s="6"/>
    </row>
    <row r="37" spans="2:6" s="3" customFormat="1" ht="17.399999999999999" customHeight="1" x14ac:dyDescent="0.3">
      <c r="B37" s="9"/>
      <c r="C37" s="8"/>
      <c r="D37" s="8"/>
      <c r="E37" s="8"/>
      <c r="F37" s="6"/>
    </row>
    <row r="38" spans="2:6" s="3" customFormat="1" x14ac:dyDescent="0.3">
      <c r="B38" s="9"/>
      <c r="C38" s="8"/>
      <c r="D38" s="8"/>
      <c r="E38" s="8"/>
      <c r="F38" s="6"/>
    </row>
    <row r="39" spans="2:6" s="3" customFormat="1" x14ac:dyDescent="0.3">
      <c r="C39" s="10"/>
      <c r="D39" s="4"/>
      <c r="E39" s="4"/>
      <c r="F39" s="4"/>
    </row>
    <row r="40" spans="2:6" hidden="1" x14ac:dyDescent="0.3">
      <c r="F40" s="2"/>
    </row>
  </sheetData>
  <mergeCells count="2">
    <mergeCell ref="B2:F2"/>
    <mergeCell ref="B3:F3"/>
  </mergeCells>
  <pageMargins left="0.7" right="0.7" top="0.75" bottom="0.75" header="0.3" footer="0.3"/>
  <pageSetup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9EE3-B8A8-41E2-97CF-8BE2C4025C65}">
  <dimension ref="A1:G21"/>
  <sheetViews>
    <sheetView showGridLines="0" showRowColHeaders="0" workbookViewId="0">
      <selection activeCell="E9" sqref="E9"/>
    </sheetView>
  </sheetViews>
  <sheetFormatPr defaultColWidth="0" defaultRowHeight="14.4" zeroHeight="1" x14ac:dyDescent="0.3"/>
  <cols>
    <col min="1" max="1" width="3.296875" style="53" customWidth="1"/>
    <col min="2" max="2" width="43.09765625" style="53" customWidth="1"/>
    <col min="3" max="3" width="59.69921875" style="54" customWidth="1"/>
    <col min="4" max="6" width="8.796875" style="53" customWidth="1"/>
    <col min="7" max="7" width="4" style="53" customWidth="1"/>
    <col min="8" max="16384" width="8.796875" style="53" hidden="1"/>
  </cols>
  <sheetData>
    <row r="1" spans="2:3" s="52" customFormat="1" ht="20.399999999999999" x14ac:dyDescent="0.3">
      <c r="B1" s="56" t="s">
        <v>57</v>
      </c>
      <c r="C1" s="57"/>
    </row>
    <row r="2" spans="2:3" ht="28.8" x14ac:dyDescent="0.3">
      <c r="B2" s="60" t="s">
        <v>4</v>
      </c>
      <c r="C2" s="61" t="s">
        <v>56</v>
      </c>
    </row>
    <row r="3" spans="2:3" x14ac:dyDescent="0.3"/>
    <row r="4" spans="2:3" x14ac:dyDescent="0.3"/>
    <row r="5" spans="2:3" s="52" customFormat="1" ht="20.399999999999999" x14ac:dyDescent="0.3">
      <c r="B5" s="56" t="s">
        <v>58</v>
      </c>
      <c r="C5" s="57"/>
    </row>
    <row r="6" spans="2:3" ht="28.8" x14ac:dyDescent="0.3">
      <c r="B6" s="53" t="s">
        <v>59</v>
      </c>
      <c r="C6" s="54" t="s">
        <v>68</v>
      </c>
    </row>
    <row r="7" spans="2:3" ht="28.8" x14ac:dyDescent="0.3">
      <c r="B7" s="58" t="s">
        <v>61</v>
      </c>
      <c r="C7" s="59" t="s">
        <v>67</v>
      </c>
    </row>
    <row r="8" spans="2:3" ht="28.8" x14ac:dyDescent="0.3">
      <c r="B8" s="53" t="s">
        <v>62</v>
      </c>
      <c r="C8" s="54" t="s">
        <v>63</v>
      </c>
    </row>
    <row r="9" spans="2:3" ht="28.8" x14ac:dyDescent="0.3">
      <c r="B9" s="62" t="s">
        <v>65</v>
      </c>
      <c r="C9" s="63" t="s">
        <v>64</v>
      </c>
    </row>
    <row r="10" spans="2:3" x14ac:dyDescent="0.3">
      <c r="B10" s="55"/>
    </row>
    <row r="11" spans="2:3" x14ac:dyDescent="0.3"/>
    <row r="12" spans="2:3" s="52" customFormat="1" ht="20.399999999999999" x14ac:dyDescent="0.3">
      <c r="B12" s="56" t="s">
        <v>69</v>
      </c>
      <c r="C12" s="57"/>
    </row>
    <row r="13" spans="2:3" ht="28.8" x14ac:dyDescent="0.3">
      <c r="B13" s="53" t="s">
        <v>70</v>
      </c>
      <c r="C13" s="54" t="s">
        <v>75</v>
      </c>
    </row>
    <row r="14" spans="2:3" ht="28.8" x14ac:dyDescent="0.3">
      <c r="B14" s="58" t="s">
        <v>71</v>
      </c>
      <c r="C14" s="59" t="s">
        <v>72</v>
      </c>
    </row>
    <row r="15" spans="2:3" ht="28.8" x14ac:dyDescent="0.3">
      <c r="B15" s="60" t="s">
        <v>73</v>
      </c>
      <c r="C15" s="61" t="s">
        <v>76</v>
      </c>
    </row>
    <row r="16" spans="2:3" x14ac:dyDescent="0.3"/>
    <row r="17" spans="2:3" x14ac:dyDescent="0.3"/>
    <row r="18" spans="2:3" s="52" customFormat="1" ht="20.399999999999999" x14ac:dyDescent="0.3">
      <c r="B18" s="56" t="s">
        <v>78</v>
      </c>
      <c r="C18" s="57"/>
    </row>
    <row r="19" spans="2:3" ht="28.8" x14ac:dyDescent="0.3">
      <c r="B19" s="53" t="s">
        <v>59</v>
      </c>
      <c r="C19" s="54" t="s">
        <v>60</v>
      </c>
    </row>
    <row r="20" spans="2:3" ht="28.8" x14ac:dyDescent="0.3">
      <c r="B20" s="58" t="s">
        <v>73</v>
      </c>
      <c r="C20" s="59" t="s">
        <v>74</v>
      </c>
    </row>
    <row r="21" spans="2:3" x14ac:dyDescent="0.3"/>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B601C2396849498432AFDFE6B5E7D8" ma:contentTypeVersion="13" ma:contentTypeDescription="Create a new document." ma:contentTypeScope="" ma:versionID="fcdf051793be1525e3349df709b3123d">
  <xsd:schema xmlns:xsd="http://www.w3.org/2001/XMLSchema" xmlns:xs="http://www.w3.org/2001/XMLSchema" xmlns:p="http://schemas.microsoft.com/office/2006/metadata/properties" xmlns:ns2="43360662-93a1-4886-be37-bfa96dea5eb0" xmlns:ns3="05d326f0-e30b-48a3-a635-b02aa7af3760" targetNamespace="http://schemas.microsoft.com/office/2006/metadata/properties" ma:root="true" ma:fieldsID="93720fc1560ff51bbe5458c5c24226f0" ns2:_="" ns3:_="">
    <xsd:import namespace="43360662-93a1-4886-be37-bfa96dea5eb0"/>
    <xsd:import namespace="05d326f0-e30b-48a3-a635-b02aa7af376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360662-93a1-4886-be37-bfa96dea5e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d326f0-e30b-48a3-a635-b02aa7af376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713C90-19AB-409E-9FA1-00EB2F16FD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4EAF9F0-9C02-4766-8F7C-53E02234C0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360662-93a1-4886-be37-bfa96dea5eb0"/>
    <ds:schemaRef ds:uri="05d326f0-e30b-48a3-a635-b02aa7af3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1FACAB-7A2E-4F70-B56A-B0629D6598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Instructions</vt:lpstr>
      <vt:lpstr>Goods &amp; Services</vt:lpstr>
      <vt:lpstr>Banking</vt:lpstr>
      <vt:lpstr>Insurance</vt:lpstr>
      <vt:lpstr>Definitions &amp; Guidance</vt:lpstr>
      <vt:lpstr>Benefits_Claims</vt:lpstr>
      <vt:lpstr>Cost_of_Goods_Sold</vt:lpstr>
      <vt:lpstr>Insurance!Non_Benefits_Claims</vt:lpstr>
      <vt:lpstr>Banking!Non_Int_Expenses</vt:lpstr>
      <vt:lpstr>Insurance!Non_Premiums</vt:lpstr>
      <vt:lpstr>Insurance!Premiums_Earned</vt:lpstr>
      <vt:lpstr>Banking!Provision_Credit_Losses</vt:lpstr>
      <vt:lpstr>Revenue</vt:lpstr>
      <vt:lpstr>SGA</vt:lpstr>
      <vt:lpstr>Banking!Total_Income</vt:lpstr>
      <vt:lpstr>Total_Revenue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Timme</dc:creator>
  <cp:lastModifiedBy>Becca Sundal</cp:lastModifiedBy>
  <dcterms:created xsi:type="dcterms:W3CDTF">2021-06-22T21:23:00Z</dcterms:created>
  <dcterms:modified xsi:type="dcterms:W3CDTF">2021-06-28T18:08:25Z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0x01010089B601C2396849498432AFDFE6B5E7D8</vt:lpwstr>
  </property>
</Properties>
</file>